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\Downloads\"/>
    </mc:Choice>
  </mc:AlternateContent>
  <xr:revisionPtr revIDLastSave="0" documentId="8_{69CC319F-0841-4D73-8A55-34DEB582B17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CAT " sheetId="2" r:id="rId1"/>
    <sheet name="POK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8" i="3" l="1"/>
  <c r="Q38" i="3"/>
  <c r="P38" i="3"/>
  <c r="O38" i="3"/>
  <c r="G38" i="3"/>
  <c r="E38" i="3"/>
  <c r="D38" i="3"/>
  <c r="C38" i="3"/>
  <c r="B38" i="3"/>
  <c r="R37" i="3"/>
  <c r="Q37" i="3"/>
  <c r="P37" i="3"/>
  <c r="O37" i="3"/>
  <c r="G37" i="3"/>
  <c r="F37" i="3"/>
  <c r="E37" i="3"/>
  <c r="D37" i="3"/>
  <c r="C37" i="3"/>
  <c r="B37" i="3"/>
  <c r="R36" i="3"/>
  <c r="Q36" i="3"/>
  <c r="P36" i="3"/>
  <c r="O36" i="3"/>
  <c r="G36" i="3"/>
  <c r="F36" i="3"/>
  <c r="E36" i="3"/>
  <c r="D36" i="3"/>
  <c r="C36" i="3"/>
  <c r="B36" i="3"/>
  <c r="H36" i="3" s="1"/>
  <c r="K36" i="3" s="1"/>
  <c r="R35" i="3"/>
  <c r="Q35" i="3"/>
  <c r="P35" i="3"/>
  <c r="O35" i="3"/>
  <c r="G35" i="3"/>
  <c r="E35" i="3"/>
  <c r="D35" i="3"/>
  <c r="C35" i="3"/>
  <c r="B35" i="3"/>
  <c r="R34" i="3"/>
  <c r="Q34" i="3"/>
  <c r="P34" i="3"/>
  <c r="O34" i="3"/>
  <c r="G34" i="3"/>
  <c r="E34" i="3"/>
  <c r="D34" i="3"/>
  <c r="C34" i="3"/>
  <c r="B34" i="3"/>
  <c r="R33" i="3"/>
  <c r="Q33" i="3"/>
  <c r="P33" i="3"/>
  <c r="O33" i="3"/>
  <c r="G33" i="3"/>
  <c r="F33" i="3"/>
  <c r="E33" i="3"/>
  <c r="D33" i="3"/>
  <c r="C33" i="3"/>
  <c r="B33" i="3"/>
  <c r="R32" i="3"/>
  <c r="Q32" i="3"/>
  <c r="P32" i="3"/>
  <c r="O32" i="3"/>
  <c r="G32" i="3"/>
  <c r="F32" i="3"/>
  <c r="E32" i="3"/>
  <c r="D32" i="3"/>
  <c r="C32" i="3"/>
  <c r="B32" i="3"/>
  <c r="H32" i="3" s="1"/>
  <c r="K32" i="3" s="1"/>
  <c r="R31" i="3"/>
  <c r="Q31" i="3"/>
  <c r="P31" i="3"/>
  <c r="O31" i="3"/>
  <c r="G31" i="3"/>
  <c r="E31" i="3"/>
  <c r="D31" i="3"/>
  <c r="C31" i="3"/>
  <c r="B31" i="3"/>
  <c r="U26" i="3"/>
  <c r="T26" i="3"/>
  <c r="S26" i="3"/>
  <c r="R26" i="3"/>
  <c r="Q26" i="3"/>
  <c r="P26" i="3"/>
  <c r="O26" i="3"/>
  <c r="N26" i="3"/>
  <c r="M26" i="3"/>
  <c r="L26" i="3"/>
  <c r="K26" i="3"/>
  <c r="E26" i="3"/>
  <c r="D26" i="3"/>
  <c r="C26" i="3"/>
  <c r="B26" i="3"/>
  <c r="F25" i="3"/>
  <c r="U23" i="3"/>
  <c r="T23" i="3"/>
  <c r="S23" i="3"/>
  <c r="R23" i="3"/>
  <c r="Q23" i="3"/>
  <c r="P23" i="3"/>
  <c r="O23" i="3"/>
  <c r="N23" i="3"/>
  <c r="M23" i="3"/>
  <c r="L23" i="3"/>
  <c r="K23" i="3"/>
  <c r="F23" i="3"/>
  <c r="E23" i="3"/>
  <c r="D23" i="3"/>
  <c r="C23" i="3"/>
  <c r="B23" i="3"/>
  <c r="F22" i="3"/>
  <c r="U20" i="3"/>
  <c r="T20" i="3"/>
  <c r="S20" i="3"/>
  <c r="R20" i="3"/>
  <c r="Q20" i="3"/>
  <c r="P20" i="3"/>
  <c r="O20" i="3"/>
  <c r="N20" i="3"/>
  <c r="M20" i="3"/>
  <c r="L20" i="3"/>
  <c r="K20" i="3"/>
  <c r="F20" i="3"/>
  <c r="E20" i="3"/>
  <c r="D20" i="3"/>
  <c r="C20" i="3"/>
  <c r="B20" i="3"/>
  <c r="F19" i="3"/>
  <c r="U17" i="3"/>
  <c r="T17" i="3"/>
  <c r="S17" i="3"/>
  <c r="R17" i="3"/>
  <c r="Q17" i="3"/>
  <c r="P17" i="3"/>
  <c r="O17" i="3"/>
  <c r="N17" i="3"/>
  <c r="M17" i="3"/>
  <c r="L17" i="3"/>
  <c r="K17" i="3"/>
  <c r="E17" i="3"/>
  <c r="D17" i="3"/>
  <c r="C17" i="3"/>
  <c r="B17" i="3"/>
  <c r="F16" i="3"/>
  <c r="F17" i="3" s="1"/>
  <c r="U14" i="3"/>
  <c r="T14" i="3"/>
  <c r="S14" i="3"/>
  <c r="R14" i="3"/>
  <c r="Q14" i="3"/>
  <c r="P14" i="3"/>
  <c r="O14" i="3"/>
  <c r="N14" i="3"/>
  <c r="M14" i="3"/>
  <c r="L14" i="3"/>
  <c r="K14" i="3"/>
  <c r="E14" i="3"/>
  <c r="D14" i="3"/>
  <c r="C14" i="3"/>
  <c r="B14" i="3"/>
  <c r="F13" i="3"/>
  <c r="U11" i="3"/>
  <c r="T11" i="3"/>
  <c r="S11" i="3"/>
  <c r="R11" i="3"/>
  <c r="Q11" i="3"/>
  <c r="P11" i="3"/>
  <c r="O11" i="3"/>
  <c r="N11" i="3"/>
  <c r="M11" i="3"/>
  <c r="L11" i="3"/>
  <c r="K11" i="3"/>
  <c r="F11" i="3"/>
  <c r="E11" i="3"/>
  <c r="D11" i="3"/>
  <c r="C11" i="3"/>
  <c r="B11" i="3"/>
  <c r="F10" i="3"/>
  <c r="U8" i="3"/>
  <c r="T8" i="3"/>
  <c r="S8" i="3"/>
  <c r="R8" i="3"/>
  <c r="Q8" i="3"/>
  <c r="P8" i="3"/>
  <c r="O8" i="3"/>
  <c r="N8" i="3"/>
  <c r="M8" i="3"/>
  <c r="L8" i="3"/>
  <c r="K8" i="3"/>
  <c r="F8" i="3"/>
  <c r="E8" i="3"/>
  <c r="D8" i="3"/>
  <c r="C8" i="3"/>
  <c r="B8" i="3"/>
  <c r="F7" i="3"/>
  <c r="U5" i="3"/>
  <c r="T5" i="3"/>
  <c r="S5" i="3"/>
  <c r="R5" i="3"/>
  <c r="Q5" i="3"/>
  <c r="P5" i="3"/>
  <c r="O5" i="3"/>
  <c r="N5" i="3"/>
  <c r="M5" i="3"/>
  <c r="L5" i="3"/>
  <c r="K5" i="3"/>
  <c r="E5" i="3"/>
  <c r="D5" i="3"/>
  <c r="C5" i="3"/>
  <c r="B5" i="3"/>
  <c r="F4" i="3"/>
  <c r="R91" i="2"/>
  <c r="Q91" i="2"/>
  <c r="P91" i="2"/>
  <c r="O91" i="2"/>
  <c r="G91" i="2"/>
  <c r="E91" i="2"/>
  <c r="D91" i="2"/>
  <c r="C91" i="2"/>
  <c r="B91" i="2"/>
  <c r="R90" i="2"/>
  <c r="Q90" i="2"/>
  <c r="P90" i="2"/>
  <c r="O90" i="2"/>
  <c r="G90" i="2"/>
  <c r="E90" i="2"/>
  <c r="D90" i="2"/>
  <c r="C90" i="2"/>
  <c r="B90" i="2"/>
  <c r="R89" i="2"/>
  <c r="Q89" i="2"/>
  <c r="P89" i="2"/>
  <c r="O89" i="2"/>
  <c r="G89" i="2"/>
  <c r="E89" i="2"/>
  <c r="D89" i="2"/>
  <c r="C89" i="2"/>
  <c r="B89" i="2"/>
  <c r="R88" i="2"/>
  <c r="Q88" i="2"/>
  <c r="P88" i="2"/>
  <c r="O88" i="2"/>
  <c r="H88" i="2"/>
  <c r="K88" i="2" s="1"/>
  <c r="G88" i="2"/>
  <c r="F88" i="2"/>
  <c r="E88" i="2"/>
  <c r="D88" i="2"/>
  <c r="C88" i="2"/>
  <c r="B88" i="2"/>
  <c r="J88" i="2" s="1"/>
  <c r="R87" i="2"/>
  <c r="Q87" i="2"/>
  <c r="P87" i="2"/>
  <c r="O87" i="2"/>
  <c r="G87" i="2"/>
  <c r="E87" i="2"/>
  <c r="D87" i="2"/>
  <c r="C87" i="2"/>
  <c r="B87" i="2"/>
  <c r="R85" i="2"/>
  <c r="Q85" i="2"/>
  <c r="P85" i="2"/>
  <c r="O85" i="2"/>
  <c r="G85" i="2"/>
  <c r="E85" i="2"/>
  <c r="D85" i="2"/>
  <c r="C85" i="2"/>
  <c r="B85" i="2"/>
  <c r="H85" i="2" s="1"/>
  <c r="R84" i="2"/>
  <c r="Q84" i="2"/>
  <c r="P84" i="2"/>
  <c r="O84" i="2"/>
  <c r="G84" i="2"/>
  <c r="E84" i="2"/>
  <c r="D84" i="2"/>
  <c r="C84" i="2"/>
  <c r="B84" i="2"/>
  <c r="R83" i="2"/>
  <c r="Q83" i="2"/>
  <c r="P83" i="2"/>
  <c r="O83" i="2"/>
  <c r="G83" i="2"/>
  <c r="F83" i="2"/>
  <c r="E83" i="2"/>
  <c r="D83" i="2"/>
  <c r="C83" i="2"/>
  <c r="B83" i="2"/>
  <c r="R81" i="2"/>
  <c r="Q81" i="2"/>
  <c r="P81" i="2"/>
  <c r="O81" i="2"/>
  <c r="H81" i="2"/>
  <c r="L81" i="2" s="1"/>
  <c r="G81" i="2"/>
  <c r="F81" i="2"/>
  <c r="E81" i="2"/>
  <c r="D81" i="2"/>
  <c r="C81" i="2"/>
  <c r="B81" i="2"/>
  <c r="R80" i="2"/>
  <c r="Q80" i="2"/>
  <c r="P80" i="2"/>
  <c r="O80" i="2"/>
  <c r="G80" i="2"/>
  <c r="F80" i="2"/>
  <c r="E80" i="2"/>
  <c r="D80" i="2"/>
  <c r="C80" i="2"/>
  <c r="B80" i="2"/>
  <c r="R78" i="2"/>
  <c r="Q78" i="2"/>
  <c r="P78" i="2"/>
  <c r="O78" i="2"/>
  <c r="G78" i="2"/>
  <c r="E78" i="2"/>
  <c r="D78" i="2"/>
  <c r="C78" i="2"/>
  <c r="B78" i="2"/>
  <c r="R77" i="2"/>
  <c r="Q77" i="2"/>
  <c r="P77" i="2"/>
  <c r="O77" i="2"/>
  <c r="G77" i="2"/>
  <c r="E77" i="2"/>
  <c r="D77" i="2"/>
  <c r="C77" i="2"/>
  <c r="B77" i="2"/>
  <c r="R76" i="2"/>
  <c r="Q76" i="2"/>
  <c r="P76" i="2"/>
  <c r="O76" i="2"/>
  <c r="G76" i="2"/>
  <c r="E76" i="2"/>
  <c r="D76" i="2"/>
  <c r="C76" i="2"/>
  <c r="B76" i="2"/>
  <c r="R75" i="2"/>
  <c r="Q75" i="2"/>
  <c r="P75" i="2"/>
  <c r="O75" i="2"/>
  <c r="H75" i="2"/>
  <c r="G75" i="2"/>
  <c r="F75" i="2"/>
  <c r="L75" i="2" s="1"/>
  <c r="E75" i="2"/>
  <c r="D75" i="2"/>
  <c r="C75" i="2"/>
  <c r="K75" i="2" s="1"/>
  <c r="B75" i="2"/>
  <c r="R74" i="2"/>
  <c r="Q74" i="2"/>
  <c r="P74" i="2"/>
  <c r="O74" i="2"/>
  <c r="G74" i="2"/>
  <c r="E74" i="2"/>
  <c r="D74" i="2"/>
  <c r="C74" i="2"/>
  <c r="B74" i="2"/>
  <c r="R73" i="2"/>
  <c r="Q73" i="2"/>
  <c r="P73" i="2"/>
  <c r="O73" i="2"/>
  <c r="G73" i="2"/>
  <c r="E73" i="2"/>
  <c r="D73" i="2"/>
  <c r="C73" i="2"/>
  <c r="B73" i="2"/>
  <c r="R72" i="2"/>
  <c r="Q72" i="2"/>
  <c r="P72" i="2"/>
  <c r="O72" i="2"/>
  <c r="G72" i="2"/>
  <c r="E72" i="2"/>
  <c r="D72" i="2"/>
  <c r="C72" i="2"/>
  <c r="B72" i="2"/>
  <c r="U67" i="2"/>
  <c r="T67" i="2"/>
  <c r="S67" i="2"/>
  <c r="R67" i="2"/>
  <c r="Q67" i="2"/>
  <c r="P67" i="2"/>
  <c r="O67" i="2"/>
  <c r="N67" i="2"/>
  <c r="M67" i="2"/>
  <c r="L67" i="2"/>
  <c r="K67" i="2"/>
  <c r="E67" i="2"/>
  <c r="D67" i="2"/>
  <c r="C67" i="2"/>
  <c r="B67" i="2"/>
  <c r="F66" i="2"/>
  <c r="U64" i="2"/>
  <c r="T64" i="2"/>
  <c r="S64" i="2"/>
  <c r="R64" i="2"/>
  <c r="Q64" i="2"/>
  <c r="P64" i="2"/>
  <c r="O64" i="2"/>
  <c r="N64" i="2"/>
  <c r="M64" i="2"/>
  <c r="L64" i="2"/>
  <c r="K64" i="2"/>
  <c r="E64" i="2"/>
  <c r="D64" i="2"/>
  <c r="C64" i="2"/>
  <c r="B64" i="2"/>
  <c r="F63" i="2"/>
  <c r="F64" i="2" s="1"/>
  <c r="U61" i="2"/>
  <c r="T61" i="2"/>
  <c r="S61" i="2"/>
  <c r="R61" i="2"/>
  <c r="Q61" i="2"/>
  <c r="P61" i="2"/>
  <c r="O61" i="2"/>
  <c r="N61" i="2"/>
  <c r="M61" i="2"/>
  <c r="L61" i="2"/>
  <c r="K61" i="2"/>
  <c r="E61" i="2"/>
  <c r="D61" i="2"/>
  <c r="C61" i="2"/>
  <c r="B61" i="2"/>
  <c r="F60" i="2"/>
  <c r="F61" i="2" s="1"/>
  <c r="U58" i="2"/>
  <c r="T58" i="2"/>
  <c r="S58" i="2"/>
  <c r="R58" i="2"/>
  <c r="Q58" i="2"/>
  <c r="P58" i="2"/>
  <c r="O58" i="2"/>
  <c r="N58" i="2"/>
  <c r="M58" i="2"/>
  <c r="L58" i="2"/>
  <c r="K58" i="2"/>
  <c r="F58" i="2"/>
  <c r="E58" i="2"/>
  <c r="D58" i="2"/>
  <c r="C58" i="2"/>
  <c r="B58" i="2"/>
  <c r="F57" i="2"/>
  <c r="U55" i="2"/>
  <c r="T55" i="2"/>
  <c r="S55" i="2"/>
  <c r="R55" i="2"/>
  <c r="Q55" i="2"/>
  <c r="P55" i="2"/>
  <c r="O55" i="2"/>
  <c r="N55" i="2"/>
  <c r="M55" i="2"/>
  <c r="L55" i="2"/>
  <c r="K55" i="2"/>
  <c r="E55" i="2"/>
  <c r="D55" i="2"/>
  <c r="C55" i="2"/>
  <c r="B55" i="2"/>
  <c r="F54" i="2"/>
  <c r="T49" i="2"/>
  <c r="S49" i="2"/>
  <c r="R49" i="2"/>
  <c r="Q49" i="2"/>
  <c r="P49" i="2"/>
  <c r="O49" i="2"/>
  <c r="N49" i="2"/>
  <c r="M49" i="2"/>
  <c r="L49" i="2"/>
  <c r="K49" i="2"/>
  <c r="J49" i="2"/>
  <c r="E49" i="2"/>
  <c r="D49" i="2"/>
  <c r="C49" i="2"/>
  <c r="B49" i="2"/>
  <c r="F48" i="2"/>
  <c r="F85" i="2" s="1"/>
  <c r="T46" i="2"/>
  <c r="S46" i="2"/>
  <c r="R46" i="2"/>
  <c r="Q46" i="2"/>
  <c r="P46" i="2"/>
  <c r="O46" i="2"/>
  <c r="N46" i="2"/>
  <c r="M46" i="2"/>
  <c r="L46" i="2"/>
  <c r="K46" i="2"/>
  <c r="J46" i="2"/>
  <c r="E46" i="2"/>
  <c r="D46" i="2"/>
  <c r="C46" i="2"/>
  <c r="B46" i="2"/>
  <c r="F45" i="2"/>
  <c r="F84" i="2" s="1"/>
  <c r="T43" i="2"/>
  <c r="S43" i="2"/>
  <c r="R43" i="2"/>
  <c r="Q43" i="2"/>
  <c r="P43" i="2"/>
  <c r="O43" i="2"/>
  <c r="N43" i="2"/>
  <c r="M43" i="2"/>
  <c r="L43" i="2"/>
  <c r="K43" i="2"/>
  <c r="J43" i="2"/>
  <c r="F43" i="2"/>
  <c r="E43" i="2"/>
  <c r="D43" i="2"/>
  <c r="C43" i="2"/>
  <c r="B43" i="2"/>
  <c r="F42" i="2"/>
  <c r="T37" i="2"/>
  <c r="S37" i="2"/>
  <c r="R37" i="2"/>
  <c r="Q37" i="2"/>
  <c r="P37" i="2"/>
  <c r="O37" i="2"/>
  <c r="N37" i="2"/>
  <c r="M37" i="2"/>
  <c r="L37" i="2"/>
  <c r="K37" i="2"/>
  <c r="J37" i="2"/>
  <c r="F37" i="2"/>
  <c r="E37" i="2"/>
  <c r="D37" i="2"/>
  <c r="C37" i="2"/>
  <c r="B37" i="2"/>
  <c r="T34" i="2"/>
  <c r="S34" i="2"/>
  <c r="R34" i="2"/>
  <c r="Q34" i="2"/>
  <c r="P34" i="2"/>
  <c r="O34" i="2"/>
  <c r="N34" i="2"/>
  <c r="M34" i="2"/>
  <c r="L34" i="2"/>
  <c r="K34" i="2"/>
  <c r="J34" i="2"/>
  <c r="F34" i="2"/>
  <c r="E34" i="2"/>
  <c r="D34" i="2"/>
  <c r="C34" i="2"/>
  <c r="B34" i="2"/>
  <c r="U28" i="2"/>
  <c r="T28" i="2"/>
  <c r="S28" i="2"/>
  <c r="R28" i="2"/>
  <c r="Q28" i="2"/>
  <c r="P28" i="2"/>
  <c r="O28" i="2"/>
  <c r="N28" i="2"/>
  <c r="M28" i="2"/>
  <c r="L28" i="2"/>
  <c r="K28" i="2"/>
  <c r="E28" i="2"/>
  <c r="D28" i="2"/>
  <c r="C28" i="2"/>
  <c r="B28" i="2"/>
  <c r="F27" i="2"/>
  <c r="F28" i="2" s="1"/>
  <c r="U25" i="2"/>
  <c r="T25" i="2"/>
  <c r="S25" i="2"/>
  <c r="R25" i="2"/>
  <c r="Q25" i="2"/>
  <c r="P25" i="2"/>
  <c r="O25" i="2"/>
  <c r="N25" i="2"/>
  <c r="M25" i="2"/>
  <c r="L25" i="2"/>
  <c r="K25" i="2"/>
  <c r="F25" i="2"/>
  <c r="E25" i="2"/>
  <c r="D25" i="2"/>
  <c r="C25" i="2"/>
  <c r="B25" i="2"/>
  <c r="F24" i="2"/>
  <c r="F77" i="2" s="1"/>
  <c r="U22" i="2"/>
  <c r="T22" i="2"/>
  <c r="S22" i="2"/>
  <c r="R22" i="2"/>
  <c r="Q22" i="2"/>
  <c r="P22" i="2"/>
  <c r="O22" i="2"/>
  <c r="N22" i="2"/>
  <c r="M22" i="2"/>
  <c r="L22" i="2"/>
  <c r="K22" i="2"/>
  <c r="E22" i="2"/>
  <c r="D22" i="2"/>
  <c r="C22" i="2"/>
  <c r="B22" i="2"/>
  <c r="F21" i="2"/>
  <c r="F76" i="2" s="1"/>
  <c r="U19" i="2"/>
  <c r="T19" i="2"/>
  <c r="S19" i="2"/>
  <c r="R19" i="2"/>
  <c r="Q19" i="2"/>
  <c r="P19" i="2"/>
  <c r="O19" i="2"/>
  <c r="N19" i="2"/>
  <c r="M19" i="2"/>
  <c r="L19" i="2"/>
  <c r="K19" i="2"/>
  <c r="F19" i="2"/>
  <c r="E19" i="2"/>
  <c r="D19" i="2"/>
  <c r="C19" i="2"/>
  <c r="B19" i="2"/>
  <c r="F18" i="2"/>
  <c r="U16" i="2"/>
  <c r="T16" i="2"/>
  <c r="S16" i="2"/>
  <c r="R16" i="2"/>
  <c r="Q16" i="2"/>
  <c r="P16" i="2"/>
  <c r="O16" i="2"/>
  <c r="N16" i="2"/>
  <c r="M16" i="2"/>
  <c r="L16" i="2"/>
  <c r="K16" i="2"/>
  <c r="E16" i="2"/>
  <c r="D16" i="2"/>
  <c r="C16" i="2"/>
  <c r="B16" i="2"/>
  <c r="F15" i="2"/>
  <c r="F16" i="2" s="1"/>
  <c r="U13" i="2"/>
  <c r="T13" i="2"/>
  <c r="S13" i="2"/>
  <c r="R13" i="2"/>
  <c r="Q13" i="2"/>
  <c r="P13" i="2"/>
  <c r="O13" i="2"/>
  <c r="N13" i="2"/>
  <c r="M13" i="2"/>
  <c r="L13" i="2"/>
  <c r="K13" i="2"/>
  <c r="E13" i="2"/>
  <c r="D13" i="2"/>
  <c r="C13" i="2"/>
  <c r="B13" i="2"/>
  <c r="F12" i="2"/>
  <c r="F73" i="2" s="1"/>
  <c r="U10" i="2"/>
  <c r="T10" i="2"/>
  <c r="S10" i="2"/>
  <c r="R10" i="2"/>
  <c r="Q10" i="2"/>
  <c r="P10" i="2"/>
  <c r="O10" i="2"/>
  <c r="N10" i="2"/>
  <c r="M10" i="2"/>
  <c r="L10" i="2"/>
  <c r="K10" i="2"/>
  <c r="F10" i="2"/>
  <c r="E10" i="2"/>
  <c r="D10" i="2"/>
  <c r="C10" i="2"/>
  <c r="B10" i="2"/>
  <c r="F9" i="2"/>
  <c r="F72" i="2" s="1"/>
  <c r="H77" i="2" l="1"/>
  <c r="L80" i="2"/>
  <c r="K85" i="2"/>
  <c r="L37" i="3"/>
  <c r="L72" i="2"/>
  <c r="L85" i="2"/>
  <c r="L73" i="2"/>
  <c r="L83" i="2"/>
  <c r="F89" i="2"/>
  <c r="F38" i="3"/>
  <c r="F26" i="3"/>
  <c r="J37" i="3"/>
  <c r="M37" i="3" s="1"/>
  <c r="H37" i="3"/>
  <c r="K37" i="3" s="1"/>
  <c r="F13" i="2"/>
  <c r="H73" i="2"/>
  <c r="K73" i="2" s="1"/>
  <c r="F74" i="2"/>
  <c r="H74" i="2" s="1"/>
  <c r="H76" i="2"/>
  <c r="J76" i="2" s="1"/>
  <c r="J81" i="2"/>
  <c r="F90" i="2"/>
  <c r="H90" i="2" s="1"/>
  <c r="K38" i="3"/>
  <c r="H38" i="3"/>
  <c r="J38" i="3" s="1"/>
  <c r="H89" i="2"/>
  <c r="K89" i="2" s="1"/>
  <c r="F5" i="3"/>
  <c r="F31" i="3"/>
  <c r="L32" i="3"/>
  <c r="J33" i="3"/>
  <c r="H33" i="3"/>
  <c r="K33" i="3" s="1"/>
  <c r="L36" i="3"/>
  <c r="F46" i="2"/>
  <c r="F91" i="2"/>
  <c r="F67" i="2"/>
  <c r="J75" i="2"/>
  <c r="M75" i="2" s="1"/>
  <c r="H80" i="2"/>
  <c r="K80" i="2" s="1"/>
  <c r="H83" i="2"/>
  <c r="K83" i="2" s="1"/>
  <c r="H84" i="2"/>
  <c r="J84" i="2" s="1"/>
  <c r="L88" i="2"/>
  <c r="M88" i="2" s="1"/>
  <c r="J89" i="2"/>
  <c r="F34" i="3"/>
  <c r="H34" i="3" s="1"/>
  <c r="F14" i="3"/>
  <c r="J32" i="3"/>
  <c r="M32" i="3" s="1"/>
  <c r="J36" i="3"/>
  <c r="M36" i="3" s="1"/>
  <c r="F22" i="2"/>
  <c r="F49" i="2"/>
  <c r="F87" i="2"/>
  <c r="F55" i="2"/>
  <c r="K72" i="2"/>
  <c r="H72" i="2"/>
  <c r="J72" i="2" s="1"/>
  <c r="F78" i="2"/>
  <c r="H78" i="2" s="1"/>
  <c r="K81" i="2"/>
  <c r="J85" i="2"/>
  <c r="M85" i="2" s="1"/>
  <c r="F35" i="3"/>
  <c r="J34" i="3" l="1"/>
  <c r="K34" i="3"/>
  <c r="K90" i="2"/>
  <c r="J90" i="2"/>
  <c r="J78" i="2"/>
  <c r="K78" i="2"/>
  <c r="J74" i="2"/>
  <c r="M74" i="2" s="1"/>
  <c r="K74" i="2"/>
  <c r="L35" i="3"/>
  <c r="H35" i="3"/>
  <c r="L91" i="2"/>
  <c r="M81" i="2"/>
  <c r="J80" i="2"/>
  <c r="M80" i="2" s="1"/>
  <c r="L33" i="3"/>
  <c r="M33" i="3" s="1"/>
  <c r="H91" i="2"/>
  <c r="K84" i="2"/>
  <c r="J77" i="2"/>
  <c r="K77" i="2"/>
  <c r="M72" i="2"/>
  <c r="H87" i="2"/>
  <c r="H31" i="3"/>
  <c r="L38" i="3"/>
  <c r="M38" i="3" s="1"/>
  <c r="J73" i="2"/>
  <c r="M73" i="2" s="1"/>
  <c r="J83" i="2"/>
  <c r="M83" i="2" s="1"/>
  <c r="L77" i="2"/>
  <c r="L78" i="2"/>
  <c r="M84" i="2"/>
  <c r="L74" i="2"/>
  <c r="L34" i="3"/>
  <c r="L90" i="2"/>
  <c r="K76" i="2"/>
  <c r="M76" i="2" s="1"/>
  <c r="L89" i="2"/>
  <c r="M89" i="2" s="1"/>
  <c r="L76" i="2"/>
  <c r="L84" i="2"/>
  <c r="K31" i="3" l="1"/>
  <c r="J31" i="3"/>
  <c r="J87" i="2"/>
  <c r="K87" i="2"/>
  <c r="L31" i="3"/>
  <c r="L87" i="2"/>
  <c r="M78" i="2"/>
  <c r="M77" i="2"/>
  <c r="J91" i="2"/>
  <c r="K91" i="2"/>
  <c r="K35" i="3"/>
  <c r="J35" i="3"/>
  <c r="M90" i="2"/>
  <c r="M34" i="3"/>
  <c r="M87" i="2" l="1"/>
  <c r="M31" i="3"/>
  <c r="M91" i="2"/>
  <c r="M35" i="3"/>
</calcChain>
</file>

<file path=xl/sharedStrings.xml><?xml version="1.0" encoding="utf-8"?>
<sst xmlns="http://schemas.openxmlformats.org/spreadsheetml/2006/main" count="299" uniqueCount="77">
  <si>
    <t xml:space="preserve">**G.A. - Guaranteed Analysis (Can Label) </t>
  </si>
  <si>
    <t xml:space="preserve">***As Fed - Independent Lab Testing Results </t>
  </si>
  <si>
    <t xml:space="preserve">Dry Matter Analysis Calculated from AS FED DATA </t>
  </si>
  <si>
    <t>Units %</t>
  </si>
  <si>
    <t xml:space="preserve">PPM= Parts Per Million </t>
  </si>
  <si>
    <t>PPM=mg/kg</t>
  </si>
  <si>
    <t xml:space="preserve">Protein (min) % </t>
  </si>
  <si>
    <t xml:space="preserve">Fat (min)% </t>
  </si>
  <si>
    <t>Fiber (max)%</t>
  </si>
  <si>
    <t>ASH (max) %</t>
  </si>
  <si>
    <t>Carbs %</t>
  </si>
  <si>
    <t>Moisture (max)%</t>
  </si>
  <si>
    <t>ME Kcal/3oz</t>
  </si>
  <si>
    <t>ME Kcal/5.5oz</t>
  </si>
  <si>
    <t>ME Kcal/kg</t>
  </si>
  <si>
    <t>Sulfur %</t>
  </si>
  <si>
    <t>Phosphorus%</t>
  </si>
  <si>
    <t>Potassium%</t>
  </si>
  <si>
    <t>Magnesium%</t>
  </si>
  <si>
    <t>Calcium%</t>
  </si>
  <si>
    <t>Sodium%</t>
  </si>
  <si>
    <t>Iron (ppm)</t>
  </si>
  <si>
    <t>Manganese (ppm)</t>
  </si>
  <si>
    <t>Copper (ppm)</t>
  </si>
  <si>
    <t>Zinc(ppm)</t>
  </si>
  <si>
    <t>Taurine %</t>
  </si>
  <si>
    <t>Chicken Paté - L.I.D.</t>
  </si>
  <si>
    <t>As Fed Analysis</t>
  </si>
  <si>
    <t>Dry Matter Analysis</t>
  </si>
  <si>
    <t>ME Kcal/2.8oz Pouch</t>
  </si>
  <si>
    <t>ME Kcal/5.5oz Can</t>
  </si>
  <si>
    <t>POKE BOWL Tuna &amp; Beef</t>
  </si>
  <si>
    <t xml:space="preserve">POKE BOWL Tuna &amp; Chicken </t>
  </si>
  <si>
    <t xml:space="preserve">POKE BOWL Tuna &amp; Duck </t>
  </si>
  <si>
    <t>POKE BOWL Tuna &amp; Lamb</t>
  </si>
  <si>
    <t>POKE BOWL Tuna &amp; Pumpkin</t>
  </si>
  <si>
    <t>Chicken Stew</t>
  </si>
  <si>
    <t>POKE BOWL Tuna &amp; Salmon</t>
  </si>
  <si>
    <t>Duck Stew</t>
  </si>
  <si>
    <t>POKE BOWL Tuna &amp; Shrimp</t>
  </si>
  <si>
    <t xml:space="preserve">POKE BOWL Tuna &amp; Turkey </t>
  </si>
  <si>
    <t>Turkey Paté - L.I.D.</t>
  </si>
  <si>
    <t>LID</t>
  </si>
  <si>
    <t xml:space="preserve">Protein </t>
  </si>
  <si>
    <t xml:space="preserve">Fat </t>
  </si>
  <si>
    <t>Fiber</t>
  </si>
  <si>
    <t>Ash</t>
  </si>
  <si>
    <t xml:space="preserve">Carbs </t>
  </si>
  <si>
    <t>Moisture</t>
  </si>
  <si>
    <t>Metabolized Energy</t>
  </si>
  <si>
    <t>Protein %</t>
  </si>
  <si>
    <t>Fat %</t>
  </si>
  <si>
    <t xml:space="preserve">Total </t>
  </si>
  <si>
    <t>Sodium</t>
  </si>
  <si>
    <t>Duck  Paté - L.I.D.</t>
  </si>
  <si>
    <t xml:space="preserve">Phosphorus </t>
  </si>
  <si>
    <t xml:space="preserve">Potassium </t>
  </si>
  <si>
    <t xml:space="preserve">Magnesium </t>
  </si>
  <si>
    <t>Beef  Paté - L.I.D.</t>
  </si>
  <si>
    <t>Rabbit Paté - L.I.D.</t>
  </si>
  <si>
    <t>Kangaroo Paté - L.I.D.</t>
  </si>
  <si>
    <t>Guineafowl Paté - L.I.D.</t>
  </si>
  <si>
    <t>ROO Chicken / Kangaroo</t>
  </si>
  <si>
    <t>ROO Duck / Kangaroo</t>
  </si>
  <si>
    <t>Turkey Stew</t>
  </si>
  <si>
    <t xml:space="preserve"> L.I.D. Shredded Beef</t>
  </si>
  <si>
    <t xml:space="preserve"> L.I.D. Shredded Chicken </t>
  </si>
  <si>
    <t xml:space="preserve"> L.I.D. Shredded Duck </t>
  </si>
  <si>
    <t xml:space="preserve"> L.I.D. Shredded Lamb </t>
  </si>
  <si>
    <t xml:space="preserve"> L.I.D. Shredded Turkey </t>
  </si>
  <si>
    <t xml:space="preserve">Metabolized Energy </t>
  </si>
  <si>
    <t>Caloric Density</t>
  </si>
  <si>
    <t>Minerals (mg) per 100kcal</t>
  </si>
  <si>
    <t>ROO</t>
  </si>
  <si>
    <t>Fat%</t>
  </si>
  <si>
    <t>Total</t>
  </si>
  <si>
    <t>STEW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</si>
</sst>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Arial"/>
    </font>
    <font>
      <sz val="10"/>
      <name val="Arial"/>
    </font>
    <font>
      <sz val="10"/>
      <color rgb="FFFF0000"/>
      <name val="Arial"/>
    </font>
    <font>
      <sz val="12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b/>
      <u/>
      <sz val="12"/>
      <color rgb="FF000000"/>
      <name val="Calibri"/>
    </font>
    <font>
      <sz val="11"/>
      <color rgb="FF000000"/>
      <name val="Calibri"/>
    </font>
    <font>
      <i/>
      <sz val="12"/>
      <color rgb="FFFF0000"/>
      <name val="Calibri"/>
    </font>
    <font>
      <sz val="12"/>
      <color rgb="FFFF0000"/>
      <name val="Calibri"/>
    </font>
    <font>
      <sz val="12"/>
      <color rgb="FF000000"/>
      <name val="Calibri"/>
    </font>
    <font>
      <b/>
      <u/>
      <sz val="12"/>
      <name val="Calibri"/>
    </font>
    <font>
      <b/>
      <u/>
      <sz val="12"/>
      <color rgb="FF000000"/>
      <name val="Calibri"/>
    </font>
    <font>
      <b/>
      <u/>
      <sz val="12"/>
      <name val="Calibri"/>
    </font>
    <font>
      <b/>
      <u/>
      <sz val="12"/>
      <color rgb="FF000000"/>
      <name val="Calibri"/>
    </font>
    <font>
      <b/>
      <sz val="12"/>
      <name val="Calibri"/>
    </font>
    <font>
      <b/>
      <sz val="10"/>
      <name val="Arial"/>
    </font>
    <font>
      <b/>
      <sz val="18"/>
      <color rgb="FF000000"/>
      <name val="Calibri"/>
    </font>
    <font>
      <b/>
      <sz val="18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3" fillId="0" borderId="0" xfId="0" applyFont="1" applyAlignment="1"/>
    <xf numFmtId="0" fontId="1" fillId="3" borderId="4" xfId="0" applyFont="1" applyFill="1" applyBorder="1"/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/>
    <xf numFmtId="0" fontId="3" fillId="3" borderId="4" xfId="0" applyFont="1" applyFill="1" applyBorder="1" applyAlignment="1"/>
    <xf numFmtId="0" fontId="6" fillId="3" borderId="5" xfId="0" applyFont="1" applyFill="1" applyBorder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3" fillId="0" borderId="6" xfId="0" applyFont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2" fontId="8" fillId="0" borderId="11" xfId="0" applyNumberFormat="1" applyFont="1" applyBorder="1" applyAlignment="1">
      <alignment horizontal="right"/>
    </xf>
    <xf numFmtId="2" fontId="9" fillId="4" borderId="9" xfId="0" applyNumberFormat="1" applyFont="1" applyFill="1" applyBorder="1" applyAlignment="1">
      <alignment horizontal="center"/>
    </xf>
    <xf numFmtId="0" fontId="1" fillId="0" borderId="0" xfId="0" applyFont="1"/>
    <xf numFmtId="2" fontId="10" fillId="2" borderId="7" xfId="0" applyNumberFormat="1" applyFont="1" applyFill="1" applyBorder="1" applyAlignment="1">
      <alignment horizontal="center"/>
    </xf>
    <xf numFmtId="2" fontId="9" fillId="4" borderId="11" xfId="0" applyNumberFormat="1" applyFont="1" applyFill="1" applyBorder="1" applyAlignment="1">
      <alignment horizontal="center"/>
    </xf>
    <xf numFmtId="2" fontId="10" fillId="0" borderId="0" xfId="0" applyNumberFormat="1" applyFont="1" applyAlignment="1">
      <alignment horizontal="center"/>
    </xf>
    <xf numFmtId="2" fontId="9" fillId="4" borderId="12" xfId="0" applyNumberFormat="1" applyFont="1" applyFill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2" fontId="9" fillId="4" borderId="0" xfId="0" applyNumberFormat="1" applyFont="1" applyFill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2" fontId="1" fillId="0" borderId="0" xfId="0" applyNumberFormat="1" applyFont="1"/>
    <xf numFmtId="2" fontId="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 wrapText="1"/>
    </xf>
    <xf numFmtId="0" fontId="15" fillId="5" borderId="4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2" fontId="16" fillId="5" borderId="4" xfId="0" applyNumberFormat="1" applyFont="1" applyFill="1" applyBorder="1" applyAlignment="1">
      <alignment horizontal="center"/>
    </xf>
    <xf numFmtId="0" fontId="3" fillId="0" borderId="4" xfId="0" applyFont="1" applyBorder="1" applyAlignment="1"/>
    <xf numFmtId="0" fontId="3" fillId="0" borderId="4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4" xfId="0" applyFont="1" applyBorder="1" applyAlignment="1"/>
    <xf numFmtId="0" fontId="1" fillId="0" borderId="4" xfId="0" applyFont="1" applyBorder="1" applyAlignment="1">
      <alignment horizontal="center"/>
    </xf>
    <xf numFmtId="0" fontId="3" fillId="0" borderId="0" xfId="0" applyFont="1" applyAlignment="1"/>
    <xf numFmtId="0" fontId="1" fillId="3" borderId="0" xfId="0" applyFont="1" applyFill="1"/>
    <xf numFmtId="0" fontId="7" fillId="0" borderId="6" xfId="0" applyFont="1" applyBorder="1" applyAlignment="1"/>
    <xf numFmtId="0" fontId="3" fillId="0" borderId="0" xfId="0" applyFont="1" applyAlignment="1">
      <alignment horizontal="center"/>
    </xf>
    <xf numFmtId="0" fontId="10" fillId="0" borderId="6" xfId="0" applyFont="1" applyBorder="1" applyAlignment="1"/>
    <xf numFmtId="2" fontId="10" fillId="2" borderId="6" xfId="0" applyNumberFormat="1" applyFont="1" applyFill="1" applyBorder="1" applyAlignment="1">
      <alignment horizontal="center"/>
    </xf>
    <xf numFmtId="2" fontId="10" fillId="2" borderId="7" xfId="0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/>
    </xf>
    <xf numFmtId="2" fontId="10" fillId="0" borderId="9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9" fillId="5" borderId="4" xfId="0" applyFont="1" applyFill="1" applyBorder="1" applyAlignment="1">
      <alignment horizontal="center" wrapText="1"/>
    </xf>
    <xf numFmtId="0" fontId="20" fillId="5" borderId="4" xfId="0" applyFont="1" applyFill="1" applyBorder="1" applyAlignment="1">
      <alignment horizontal="center"/>
    </xf>
    <xf numFmtId="0" fontId="21" fillId="5" borderId="4" xfId="0" applyFont="1" applyFill="1" applyBorder="1" applyAlignment="1">
      <alignment horizontal="center"/>
    </xf>
    <xf numFmtId="2" fontId="15" fillId="2" borderId="4" xfId="0" applyNumberFormat="1" applyFont="1" applyFill="1" applyBorder="1" applyAlignment="1">
      <alignment horizontal="center"/>
    </xf>
    <xf numFmtId="0" fontId="7" fillId="0" borderId="4" xfId="0" applyFont="1" applyBorder="1" applyAlignment="1"/>
    <xf numFmtId="0" fontId="7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2" fillId="5" borderId="4" xfId="0" applyFont="1" applyFill="1" applyBorder="1" applyAlignment="1">
      <alignment horizontal="center"/>
    </xf>
    <xf numFmtId="0" fontId="10" fillId="0" borderId="4" xfId="0" applyFont="1" applyBorder="1" applyAlignment="1"/>
    <xf numFmtId="2" fontId="7" fillId="0" borderId="4" xfId="0" applyNumberFormat="1" applyFont="1" applyBorder="1" applyAlignment="1">
      <alignment horizontal="center"/>
    </xf>
    <xf numFmtId="2" fontId="17" fillId="3" borderId="1" xfId="0" applyNumberFormat="1" applyFont="1" applyFill="1" applyBorder="1" applyAlignment="1">
      <alignment horizontal="center" wrapText="1"/>
    </xf>
    <xf numFmtId="0" fontId="1" fillId="0" borderId="2" xfId="0" applyFont="1" applyBorder="1"/>
    <xf numFmtId="0" fontId="1" fillId="0" borderId="3" xfId="0" applyFont="1" applyBorder="1"/>
    <xf numFmtId="0" fontId="18" fillId="3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4" fillId="3" borderId="1" xfId="0" applyFont="1" applyFill="1" applyBorder="1" applyAlignment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U91"/>
  <sheetViews>
    <sheetView tabSelected="1" workbookViewId="0">
      <selection activeCell="A39" sqref="A39:D39"/>
    </sheetView>
  </sheetViews>
  <sheetFormatPr defaultColWidth="14.42578125" defaultRowHeight="15.75" customHeight="1" x14ac:dyDescent="0.2"/>
  <cols>
    <col min="1" max="1" width="28.5703125" customWidth="1"/>
    <col min="2" max="3" width="11" customWidth="1"/>
    <col min="4" max="4" width="9.28515625" customWidth="1"/>
    <col min="5" max="5" width="10.28515625" customWidth="1"/>
    <col min="6" max="6" width="11.140625" customWidth="1"/>
    <col min="7" max="7" width="11.7109375" customWidth="1"/>
    <col min="8" max="8" width="13.5703125" customWidth="1"/>
    <col min="9" max="9" width="12.7109375" customWidth="1"/>
    <col min="10" max="10" width="12" customWidth="1"/>
    <col min="11" max="11" width="13.85546875" customWidth="1"/>
    <col min="12" max="12" width="13.28515625" customWidth="1"/>
    <col min="13" max="13" width="12.42578125" customWidth="1"/>
    <col min="14" max="14" width="11.85546875" customWidth="1"/>
    <col min="15" max="15" width="11.140625" customWidth="1"/>
    <col min="16" max="16" width="14.42578125" customWidth="1"/>
    <col min="17" max="17" width="10.42578125" customWidth="1"/>
    <col min="18" max="18" width="17.140625" customWidth="1"/>
    <col min="19" max="19" width="15.28515625" customWidth="1"/>
    <col min="20" max="20" width="11.140625" customWidth="1"/>
  </cols>
  <sheetData>
    <row r="1" spans="1:21" ht="12.75" x14ac:dyDescent="0.2">
      <c r="A1" s="91" t="s">
        <v>0</v>
      </c>
      <c r="B1" s="86"/>
      <c r="C1" s="86"/>
      <c r="D1" s="87"/>
    </row>
    <row r="2" spans="1:21" ht="12.75" x14ac:dyDescent="0.2">
      <c r="A2" s="92" t="s">
        <v>1</v>
      </c>
      <c r="B2" s="86"/>
      <c r="C2" s="86"/>
      <c r="D2" s="87"/>
    </row>
    <row r="3" spans="1:21" ht="12.75" x14ac:dyDescent="0.2">
      <c r="A3" s="93" t="s">
        <v>2</v>
      </c>
      <c r="B3" s="86"/>
      <c r="C3" s="86"/>
      <c r="D3" s="87"/>
    </row>
    <row r="5" spans="1:21" x14ac:dyDescent="0.25">
      <c r="R5" s="1"/>
      <c r="S5" s="1"/>
      <c r="T5" s="1"/>
    </row>
    <row r="6" spans="1:21" x14ac:dyDescent="0.25">
      <c r="A6" s="90"/>
      <c r="B6" s="86"/>
      <c r="C6" s="86"/>
      <c r="D6" s="87"/>
      <c r="E6" s="2"/>
      <c r="F6" s="3" t="s">
        <v>3</v>
      </c>
      <c r="G6" s="2"/>
      <c r="H6" s="89" t="s">
        <v>4</v>
      </c>
      <c r="I6" s="86"/>
      <c r="J6" s="87"/>
      <c r="K6" s="4" t="s">
        <v>5</v>
      </c>
      <c r="L6" s="5"/>
      <c r="M6" s="5"/>
      <c r="N6" s="5"/>
      <c r="O6" s="5"/>
      <c r="P6" s="5"/>
      <c r="Q6" s="2"/>
      <c r="R6" s="2"/>
      <c r="S6" s="2"/>
      <c r="T6" s="2"/>
      <c r="U6" s="2"/>
    </row>
    <row r="7" spans="1:21" ht="31.5" x14ac:dyDescent="0.25">
      <c r="A7" s="6"/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8" t="s">
        <v>12</v>
      </c>
      <c r="I7" s="8" t="s">
        <v>13</v>
      </c>
      <c r="J7" s="8" t="s">
        <v>14</v>
      </c>
      <c r="K7" s="9" t="s">
        <v>15</v>
      </c>
      <c r="L7" s="9" t="s">
        <v>16</v>
      </c>
      <c r="M7" s="9" t="s">
        <v>17</v>
      </c>
      <c r="N7" s="9" t="s">
        <v>18</v>
      </c>
      <c r="O7" s="9" t="s">
        <v>19</v>
      </c>
      <c r="P7" s="9" t="s">
        <v>20</v>
      </c>
      <c r="Q7" s="10" t="s">
        <v>21</v>
      </c>
      <c r="R7" s="10" t="s">
        <v>22</v>
      </c>
      <c r="S7" s="11" t="s">
        <v>23</v>
      </c>
      <c r="T7" s="10" t="s">
        <v>24</v>
      </c>
      <c r="U7" s="10" t="s">
        <v>25</v>
      </c>
    </row>
    <row r="8" spans="1:21" x14ac:dyDescent="0.25">
      <c r="A8" s="12" t="s">
        <v>26</v>
      </c>
      <c r="B8" s="13">
        <v>10</v>
      </c>
      <c r="C8" s="14">
        <v>7.5</v>
      </c>
      <c r="D8" s="14">
        <v>1</v>
      </c>
      <c r="E8" s="14"/>
      <c r="F8" s="15"/>
      <c r="G8" s="15">
        <v>78</v>
      </c>
      <c r="H8" s="15"/>
      <c r="I8" s="15"/>
      <c r="J8" s="15"/>
      <c r="K8" s="16"/>
      <c r="L8" s="16"/>
      <c r="M8" s="16"/>
      <c r="N8" s="16"/>
      <c r="O8" s="16"/>
      <c r="P8" s="16"/>
      <c r="Q8" s="16"/>
      <c r="R8" s="16"/>
      <c r="S8" s="16"/>
      <c r="T8" s="16"/>
      <c r="U8" s="17"/>
    </row>
    <row r="9" spans="1:21" x14ac:dyDescent="0.25">
      <c r="A9" s="18" t="s">
        <v>27</v>
      </c>
      <c r="B9" s="19">
        <v>12.7</v>
      </c>
      <c r="C9" s="20">
        <v>10.14</v>
      </c>
      <c r="D9" s="20">
        <v>0</v>
      </c>
      <c r="E9" s="20">
        <v>2.5499999999999998</v>
      </c>
      <c r="F9" s="21">
        <f>100-B9-C9-D9-E9-G9</f>
        <v>0.34000000000000341</v>
      </c>
      <c r="G9" s="21">
        <v>74.27</v>
      </c>
      <c r="H9" s="21">
        <v>111</v>
      </c>
      <c r="I9" s="21">
        <v>205</v>
      </c>
      <c r="J9" s="21">
        <v>1311</v>
      </c>
      <c r="K9" s="22">
        <v>0.13</v>
      </c>
      <c r="L9" s="22">
        <v>0.41</v>
      </c>
      <c r="M9" s="22">
        <v>0.23</v>
      </c>
      <c r="N9" s="22">
        <v>0.03</v>
      </c>
      <c r="O9" s="22">
        <v>0.54</v>
      </c>
      <c r="P9" s="22">
        <v>0.11</v>
      </c>
      <c r="Q9" s="22">
        <v>50.16</v>
      </c>
      <c r="R9" s="22">
        <v>4.67</v>
      </c>
      <c r="S9" s="22">
        <v>4.72</v>
      </c>
      <c r="T9" s="22">
        <v>43.68</v>
      </c>
      <c r="U9" s="23">
        <v>0.1</v>
      </c>
    </row>
    <row r="10" spans="1:21" x14ac:dyDescent="0.25">
      <c r="A10" s="24" t="s">
        <v>28</v>
      </c>
      <c r="B10" s="25">
        <f>B9/(100-G9)*100</f>
        <v>49.358725223474529</v>
      </c>
      <c r="C10" s="32">
        <f>C9/(100-G9)*100</f>
        <v>39.409249902837153</v>
      </c>
      <c r="D10" s="33">
        <f>D9/(100-G9)*100</f>
        <v>0</v>
      </c>
      <c r="E10" s="32">
        <f>E9/(100-G9)*100</f>
        <v>9.9106101826661472</v>
      </c>
      <c r="F10" s="32">
        <f>(F9/(100-G9))*100</f>
        <v>1.3214146910221662</v>
      </c>
      <c r="G10" s="39"/>
      <c r="H10" s="39"/>
      <c r="I10" s="40"/>
      <c r="J10" s="39"/>
      <c r="K10" s="33">
        <f>(K9/(100-G9))*100</f>
        <v>0.50524679362611735</v>
      </c>
      <c r="L10" s="33">
        <f>(L9/(100-G9))*100</f>
        <v>1.5934706568208314</v>
      </c>
      <c r="M10" s="33">
        <f>(M9/(100-G9))*100</f>
        <v>0.89389817333851529</v>
      </c>
      <c r="N10" s="33">
        <f>(N9/(100-G9))*100</f>
        <v>0.11659541391371939</v>
      </c>
      <c r="O10" s="33">
        <f>(O9/(100-G9))*100</f>
        <v>2.0987174504469488</v>
      </c>
      <c r="P10" s="32">
        <f>(P9/(100-G9))*100</f>
        <v>0.42751651768363774</v>
      </c>
      <c r="Q10" s="33">
        <f>(Q9/(100-G9))*100</f>
        <v>194.94753206373878</v>
      </c>
      <c r="R10" s="33">
        <f>(R9/(100-G9))*100</f>
        <v>18.150019432568982</v>
      </c>
      <c r="S10" s="33">
        <f>(S9/(100-G9))*100</f>
        <v>18.344345122425182</v>
      </c>
      <c r="T10" s="33">
        <f>(T9/(100-G9))*100</f>
        <v>169.7629226583754</v>
      </c>
      <c r="U10" s="37">
        <f>(U9/(100-G9))*100</f>
        <v>0.38865137971239794</v>
      </c>
    </row>
    <row r="11" spans="1:21" x14ac:dyDescent="0.25">
      <c r="A11" s="12" t="s">
        <v>41</v>
      </c>
      <c r="B11" s="13">
        <v>10</v>
      </c>
      <c r="C11" s="14">
        <v>8</v>
      </c>
      <c r="D11" s="14">
        <v>1</v>
      </c>
      <c r="E11" s="14"/>
      <c r="F11" s="15"/>
      <c r="G11" s="15">
        <v>78</v>
      </c>
      <c r="H11" s="15"/>
      <c r="I11" s="15"/>
      <c r="J11" s="15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7"/>
    </row>
    <row r="12" spans="1:21" x14ac:dyDescent="0.25">
      <c r="A12" s="18" t="s">
        <v>27</v>
      </c>
      <c r="B12" s="19">
        <v>12.6</v>
      </c>
      <c r="C12" s="20">
        <v>10.66</v>
      </c>
      <c r="D12" s="20">
        <v>0</v>
      </c>
      <c r="E12" s="20">
        <v>2.56</v>
      </c>
      <c r="F12" s="21">
        <f>100-B12-C12-D12-E12-G12</f>
        <v>0.54000000000000625</v>
      </c>
      <c r="G12" s="21">
        <v>73.64</v>
      </c>
      <c r="H12" s="21">
        <v>116</v>
      </c>
      <c r="I12" s="21">
        <v>212</v>
      </c>
      <c r="J12" s="21">
        <v>1359</v>
      </c>
      <c r="K12" s="22">
        <v>0.14000000000000001</v>
      </c>
      <c r="L12" s="22">
        <v>0.38</v>
      </c>
      <c r="M12" s="22">
        <v>0.24</v>
      </c>
      <c r="N12" s="22">
        <v>0.04</v>
      </c>
      <c r="O12" s="22">
        <v>0.54</v>
      </c>
      <c r="P12" s="22">
        <v>0.11</v>
      </c>
      <c r="Q12" s="22">
        <v>56.31</v>
      </c>
      <c r="R12" s="22">
        <v>4.8</v>
      </c>
      <c r="S12" s="22">
        <v>7.17</v>
      </c>
      <c r="T12" s="22">
        <v>50.56</v>
      </c>
      <c r="U12" s="23">
        <v>0.1</v>
      </c>
    </row>
    <row r="13" spans="1:21" x14ac:dyDescent="0.25">
      <c r="A13" s="24" t="s">
        <v>28</v>
      </c>
      <c r="B13" s="25">
        <f>B12/(100-G12)*100</f>
        <v>47.799696509863431</v>
      </c>
      <c r="C13" s="32">
        <f>C12/(100-G12)*100</f>
        <v>40.440060698027317</v>
      </c>
      <c r="D13" s="33">
        <f>D12/(100-G12)*100</f>
        <v>0</v>
      </c>
      <c r="E13" s="32">
        <f>E12/(100-G12)*100</f>
        <v>9.7116843702579665</v>
      </c>
      <c r="F13" s="32">
        <f>(F12/(100-G12))*100</f>
        <v>2.0485584218513138</v>
      </c>
      <c r="G13" s="39"/>
      <c r="H13" s="39"/>
      <c r="I13" s="40"/>
      <c r="J13" s="39"/>
      <c r="K13" s="33">
        <f>(K12/(100-G12))*100</f>
        <v>0.53110773899848263</v>
      </c>
      <c r="L13" s="33">
        <f>(L12/(100-G12))*100</f>
        <v>1.4415781487101671</v>
      </c>
      <c r="M13" s="33">
        <f>(M12/(100-G12))*100</f>
        <v>0.91047040971168436</v>
      </c>
      <c r="N13" s="33">
        <f>(N12/(100-G12))*100</f>
        <v>0.15174506828528073</v>
      </c>
      <c r="O13" s="33">
        <f>(O12/(100-G12))*100</f>
        <v>2.0485584218512898</v>
      </c>
      <c r="P13" s="32">
        <f>(P12/(100-G12))*100</f>
        <v>0.41729893778452198</v>
      </c>
      <c r="Q13" s="33">
        <f>(Q12/(100-G12))*100</f>
        <v>213.61911987860398</v>
      </c>
      <c r="R13" s="33">
        <f>(R12/(100-G12))*100</f>
        <v>18.209408194233685</v>
      </c>
      <c r="S13" s="33">
        <f>(S12/(100-G12))*100</f>
        <v>27.200303490136569</v>
      </c>
      <c r="T13" s="33">
        <f>(T12/(100-G12))*100</f>
        <v>191.80576631259484</v>
      </c>
      <c r="U13" s="37">
        <f>(U12/(100-G12))*100</f>
        <v>0.37936267071320184</v>
      </c>
    </row>
    <row r="14" spans="1:21" x14ac:dyDescent="0.25">
      <c r="A14" s="12" t="s">
        <v>54</v>
      </c>
      <c r="B14" s="13">
        <v>8</v>
      </c>
      <c r="C14" s="14">
        <v>8</v>
      </c>
      <c r="D14" s="14">
        <v>1</v>
      </c>
      <c r="E14" s="14"/>
      <c r="F14" s="15"/>
      <c r="G14" s="15">
        <v>78</v>
      </c>
      <c r="H14" s="15"/>
      <c r="I14" s="15"/>
      <c r="J14" s="15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7"/>
    </row>
    <row r="15" spans="1:21" x14ac:dyDescent="0.25">
      <c r="A15" s="18" t="s">
        <v>27</v>
      </c>
      <c r="B15" s="19">
        <v>10.4</v>
      </c>
      <c r="C15" s="20">
        <v>11.25</v>
      </c>
      <c r="D15" s="20">
        <v>0</v>
      </c>
      <c r="E15" s="20">
        <v>2.72</v>
      </c>
      <c r="F15" s="21">
        <f>100-B15-C15-D15-E15-G15</f>
        <v>0.5899999999999892</v>
      </c>
      <c r="G15" s="21">
        <v>75.040000000000006</v>
      </c>
      <c r="H15" s="21">
        <v>113</v>
      </c>
      <c r="I15" s="21">
        <v>208</v>
      </c>
      <c r="J15" s="21">
        <v>1335</v>
      </c>
      <c r="K15" s="22">
        <v>0.12</v>
      </c>
      <c r="L15" s="22">
        <v>0.51</v>
      </c>
      <c r="M15" s="22">
        <v>0.23</v>
      </c>
      <c r="N15" s="22">
        <v>0.03</v>
      </c>
      <c r="O15" s="22">
        <v>0.63</v>
      </c>
      <c r="P15" s="22">
        <v>0.09</v>
      </c>
      <c r="Q15" s="22">
        <v>62.91</v>
      </c>
      <c r="R15" s="22">
        <v>4.6900000000000004</v>
      </c>
      <c r="S15" s="22">
        <v>5.25</v>
      </c>
      <c r="T15" s="22">
        <v>56.62</v>
      </c>
      <c r="U15" s="23">
        <v>0.15</v>
      </c>
    </row>
    <row r="16" spans="1:21" x14ac:dyDescent="0.25">
      <c r="A16" s="24" t="s">
        <v>28</v>
      </c>
      <c r="B16" s="25">
        <f>B15/(100-G15)*100</f>
        <v>41.666666666666679</v>
      </c>
      <c r="C16" s="32">
        <f>C15/(100-G15)*100</f>
        <v>45.072115384615394</v>
      </c>
      <c r="D16" s="33">
        <f>D15/(100-G15)*100</f>
        <v>0</v>
      </c>
      <c r="E16" s="32">
        <f>E15/(100-G15)*100</f>
        <v>10.8974358974359</v>
      </c>
      <c r="F16" s="32">
        <f>(F15/(100-G15))*100</f>
        <v>2.3637820512820085</v>
      </c>
      <c r="G16" s="39"/>
      <c r="H16" s="39"/>
      <c r="I16" s="40"/>
      <c r="J16" s="39"/>
      <c r="K16" s="33">
        <f>(K15/(100-G15))*100</f>
        <v>0.48076923076923089</v>
      </c>
      <c r="L16" s="33">
        <f>(L15/(100-G15))*100</f>
        <v>2.0432692307692313</v>
      </c>
      <c r="M16" s="33">
        <f>(M15/(100-G15))*100</f>
        <v>0.92147435897435914</v>
      </c>
      <c r="N16" s="33">
        <f>(N15/(100-G15))*100</f>
        <v>0.12019230769230772</v>
      </c>
      <c r="O16" s="33">
        <f>(O15/(100-G15))*100</f>
        <v>2.5240384615384621</v>
      </c>
      <c r="P16" s="32">
        <f>(P15/(100-G15))*100</f>
        <v>0.36057692307692313</v>
      </c>
      <c r="Q16" s="33">
        <f>(Q15/(100-G15))*100</f>
        <v>252.04326923076928</v>
      </c>
      <c r="R16" s="33">
        <f>(R15/(100-G15))*100</f>
        <v>18.790064102564109</v>
      </c>
      <c r="S16" s="33">
        <f>(S15/(100-G15))*100</f>
        <v>21.03365384615385</v>
      </c>
      <c r="T16" s="33">
        <f>(T15/(100-G15))*100</f>
        <v>226.84294871794876</v>
      </c>
      <c r="U16" s="37">
        <f>(U15/(100-G15))*100</f>
        <v>0.60096153846153855</v>
      </c>
    </row>
    <row r="17" spans="1:21" ht="16.5" customHeight="1" x14ac:dyDescent="0.25">
      <c r="A17" s="12" t="s">
        <v>58</v>
      </c>
      <c r="B17" s="13">
        <v>10</v>
      </c>
      <c r="C17" s="14">
        <v>7.5</v>
      </c>
      <c r="D17" s="14">
        <v>1</v>
      </c>
      <c r="E17" s="14"/>
      <c r="F17" s="15"/>
      <c r="G17" s="15">
        <v>78</v>
      </c>
      <c r="H17" s="15"/>
      <c r="I17" s="15"/>
      <c r="J17" s="15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7"/>
    </row>
    <row r="18" spans="1:21" ht="22.5" customHeight="1" x14ac:dyDescent="0.25">
      <c r="A18" s="18" t="s">
        <v>27</v>
      </c>
      <c r="B18" s="19">
        <v>12</v>
      </c>
      <c r="C18" s="20">
        <v>9.7799999999999994</v>
      </c>
      <c r="D18" s="20">
        <v>0</v>
      </c>
      <c r="E18" s="20">
        <v>1.42</v>
      </c>
      <c r="F18" s="21">
        <f>100-B18-C18-D18-E18-G18</f>
        <v>0.85999999999999943</v>
      </c>
      <c r="G18" s="21">
        <v>75.94</v>
      </c>
      <c r="H18" s="21">
        <v>108</v>
      </c>
      <c r="I18" s="21">
        <v>199</v>
      </c>
      <c r="J18" s="21">
        <v>1273</v>
      </c>
      <c r="K18" s="22">
        <v>0.14000000000000001</v>
      </c>
      <c r="L18" s="22">
        <v>0.18</v>
      </c>
      <c r="M18" s="22">
        <v>0.3</v>
      </c>
      <c r="N18" s="22">
        <v>0.02</v>
      </c>
      <c r="O18" s="22">
        <v>0.26</v>
      </c>
      <c r="P18" s="22">
        <v>0.1</v>
      </c>
      <c r="Q18" s="22">
        <v>54</v>
      </c>
      <c r="R18" s="22">
        <v>6.36</v>
      </c>
      <c r="S18" s="22">
        <v>6.35</v>
      </c>
      <c r="T18" s="22">
        <v>46.54</v>
      </c>
      <c r="U18" s="23">
        <v>0.08</v>
      </c>
    </row>
    <row r="19" spans="1:21" x14ac:dyDescent="0.25">
      <c r="A19" s="54" t="s">
        <v>28</v>
      </c>
      <c r="B19" s="25">
        <f>B18/(100-G18)*100</f>
        <v>49.875311720698249</v>
      </c>
      <c r="C19" s="32">
        <f>C18/(100-G18)*100</f>
        <v>40.648379052369073</v>
      </c>
      <c r="D19" s="33">
        <f>D18/(100-G18)*100</f>
        <v>0</v>
      </c>
      <c r="E19" s="32">
        <f>E18/(100-G18)*100</f>
        <v>5.9019118869492928</v>
      </c>
      <c r="F19" s="32">
        <f>(F18/(100-G18))*100</f>
        <v>3.5743973399833719</v>
      </c>
      <c r="G19" s="39"/>
      <c r="H19" s="39"/>
      <c r="I19" s="40"/>
      <c r="J19" s="39"/>
      <c r="K19" s="33">
        <f>(K18/(100-G18))*100</f>
        <v>0.58187863674147966</v>
      </c>
      <c r="L19" s="33">
        <f>(L18/(100-G18))*100</f>
        <v>0.74812967581047374</v>
      </c>
      <c r="M19" s="33">
        <f>(M18/(100-G18))*100</f>
        <v>1.2468827930174562</v>
      </c>
      <c r="N19" s="33">
        <f>(N18/(100-G18))*100</f>
        <v>8.312551953449708E-2</v>
      </c>
      <c r="O19" s="33">
        <f>(O18/(100-G18))*100</f>
        <v>1.0806317539484622</v>
      </c>
      <c r="P19" s="32">
        <f>(P18/(100-G18))*100</f>
        <v>0.41562759767248547</v>
      </c>
      <c r="Q19" s="33">
        <f>(Q18/(100-G18))*100</f>
        <v>224.43890274314211</v>
      </c>
      <c r="R19" s="33">
        <f>(R18/(100-G18))*100</f>
        <v>26.433915211970071</v>
      </c>
      <c r="S19" s="33">
        <f>(S18/(100-G18))*100</f>
        <v>26.392352452202822</v>
      </c>
      <c r="T19" s="33">
        <f>(T18/(100-G18))*100</f>
        <v>193.43308395677471</v>
      </c>
      <c r="U19" s="37">
        <f>(U18/(100-G18))*100</f>
        <v>0.33250207813798832</v>
      </c>
    </row>
    <row r="20" spans="1:21" x14ac:dyDescent="0.25">
      <c r="A20" s="12" t="s">
        <v>59</v>
      </c>
      <c r="B20" s="13">
        <v>9</v>
      </c>
      <c r="C20" s="14">
        <v>4</v>
      </c>
      <c r="D20" s="14">
        <v>1</v>
      </c>
      <c r="E20" s="14"/>
      <c r="F20" s="15"/>
      <c r="G20" s="15">
        <v>78</v>
      </c>
      <c r="H20" s="15"/>
      <c r="I20" s="15"/>
      <c r="J20" s="15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7"/>
    </row>
    <row r="21" spans="1:21" x14ac:dyDescent="0.25">
      <c r="A21" s="18" t="s">
        <v>27</v>
      </c>
      <c r="B21" s="19">
        <v>11.23</v>
      </c>
      <c r="C21" s="20">
        <v>5.4</v>
      </c>
      <c r="D21" s="20">
        <v>0.2</v>
      </c>
      <c r="E21" s="20">
        <v>4.04</v>
      </c>
      <c r="F21" s="21">
        <f>100-B21-C21-D21-E21-G21</f>
        <v>0</v>
      </c>
      <c r="G21" s="21">
        <v>79.13</v>
      </c>
      <c r="H21" s="21">
        <v>76</v>
      </c>
      <c r="I21" s="21">
        <v>139</v>
      </c>
      <c r="J21" s="21">
        <v>885</v>
      </c>
      <c r="K21" s="22">
        <v>0.12</v>
      </c>
      <c r="L21" s="22">
        <v>0.83</v>
      </c>
      <c r="M21" s="22">
        <v>0.23</v>
      </c>
      <c r="N21" s="22">
        <v>0.01</v>
      </c>
      <c r="O21" s="22">
        <v>1.57</v>
      </c>
      <c r="P21" s="22">
        <v>0.1</v>
      </c>
      <c r="Q21" s="22">
        <v>46.32</v>
      </c>
      <c r="R21" s="22">
        <v>3.21</v>
      </c>
      <c r="S21" s="22">
        <v>3.24</v>
      </c>
      <c r="T21" s="22">
        <v>39.99</v>
      </c>
      <c r="U21" s="23">
        <v>0.08</v>
      </c>
    </row>
    <row r="22" spans="1:21" x14ac:dyDescent="0.25">
      <c r="A22" s="24" t="s">
        <v>28</v>
      </c>
      <c r="B22" s="25">
        <f>B21/(100-G21)*100</f>
        <v>53.809295639674161</v>
      </c>
      <c r="C22" s="32">
        <f>C21/(100-G21)*100</f>
        <v>25.874460948730231</v>
      </c>
      <c r="D22" s="33">
        <f>D21/(100-G21)*100</f>
        <v>0.95831336847148996</v>
      </c>
      <c r="E22" s="32">
        <f>E21/(100-G21)*100</f>
        <v>19.357930043124096</v>
      </c>
      <c r="F22" s="32">
        <f>(F21/(100-G21))*100</f>
        <v>0</v>
      </c>
      <c r="G22" s="39"/>
      <c r="H22" s="39"/>
      <c r="I22" s="40"/>
      <c r="J22" s="39"/>
      <c r="K22" s="33">
        <f>(K21/(100-G21))*100</f>
        <v>0.57498802108289404</v>
      </c>
      <c r="L22" s="33">
        <f>(L21/(100-G21))*100</f>
        <v>3.9770004791566831</v>
      </c>
      <c r="M22" s="33">
        <f>(M21/(100-G21))*100</f>
        <v>1.1020603737422137</v>
      </c>
      <c r="N22" s="33">
        <f>(N21/(100-G21))*100</f>
        <v>4.7915668423574503E-2</v>
      </c>
      <c r="O22" s="33">
        <f>(O21/(100-G21))*100</f>
        <v>7.522759942501196</v>
      </c>
      <c r="P22" s="32">
        <f>(P21/(100-G21))*100</f>
        <v>0.47915668423574498</v>
      </c>
      <c r="Q22" s="33">
        <f>(Q21/(100-G21))*100</f>
        <v>221.94537613799707</v>
      </c>
      <c r="R22" s="33">
        <f>(R21/(100-G21))*100</f>
        <v>15.380929563967413</v>
      </c>
      <c r="S22" s="33">
        <f>(S21/(100-G21))*100</f>
        <v>15.524676569238139</v>
      </c>
      <c r="T22" s="33">
        <f>(T21/(100-G21))*100</f>
        <v>191.61475802587441</v>
      </c>
      <c r="U22" s="37">
        <f>(U21/(100-G21))*100</f>
        <v>0.38332534738859603</v>
      </c>
    </row>
    <row r="23" spans="1:21" x14ac:dyDescent="0.25">
      <c r="A23" s="12" t="s">
        <v>60</v>
      </c>
      <c r="B23" s="56">
        <v>11</v>
      </c>
      <c r="C23" s="16">
        <v>6</v>
      </c>
      <c r="D23" s="16">
        <v>1</v>
      </c>
      <c r="E23" s="57"/>
      <c r="F23" s="15"/>
      <c r="G23" s="15">
        <v>78</v>
      </c>
      <c r="H23" s="15"/>
      <c r="I23" s="15"/>
      <c r="J23" s="15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8"/>
    </row>
    <row r="24" spans="1:21" x14ac:dyDescent="0.25">
      <c r="A24" s="18" t="s">
        <v>27</v>
      </c>
      <c r="B24" s="59">
        <v>11.4</v>
      </c>
      <c r="C24" s="42">
        <v>6.43</v>
      </c>
      <c r="D24" s="22">
        <v>0</v>
      </c>
      <c r="E24" s="42">
        <v>2.35</v>
      </c>
      <c r="F24" s="21">
        <f>100-B24-C24-D24-E24-G24</f>
        <v>1.9199999999999875</v>
      </c>
      <c r="G24" s="21">
        <v>77.900000000000006</v>
      </c>
      <c r="H24" s="21"/>
      <c r="I24" s="21">
        <v>178</v>
      </c>
      <c r="J24" s="21">
        <v>1138</v>
      </c>
      <c r="K24" s="42">
        <v>0.16</v>
      </c>
      <c r="L24" s="42">
        <v>0.4</v>
      </c>
      <c r="M24" s="42">
        <v>0.26</v>
      </c>
      <c r="N24" s="42">
        <v>0.04</v>
      </c>
      <c r="O24" s="42">
        <v>0.81</v>
      </c>
      <c r="P24" s="42">
        <v>0.12</v>
      </c>
      <c r="Q24" s="42">
        <v>62.7</v>
      </c>
      <c r="R24" s="42">
        <v>3.9</v>
      </c>
      <c r="S24" s="42">
        <v>2.6</v>
      </c>
      <c r="T24" s="42">
        <v>69.3</v>
      </c>
      <c r="U24" s="23">
        <v>0.09</v>
      </c>
    </row>
    <row r="25" spans="1:21" x14ac:dyDescent="0.25">
      <c r="A25" s="24" t="s">
        <v>28</v>
      </c>
      <c r="B25" s="25">
        <f>B24/(100-G24)*100</f>
        <v>51.583710407239835</v>
      </c>
      <c r="C25" s="32">
        <f>C24/(100-G24)*100</f>
        <v>29.095022624434396</v>
      </c>
      <c r="D25" s="33">
        <f>D24/(100-G24)*100</f>
        <v>0</v>
      </c>
      <c r="E25" s="32">
        <f>E24/(100-G24)*100</f>
        <v>10.633484162895931</v>
      </c>
      <c r="F25" s="32">
        <f>(F24/(100-G24))*100</f>
        <v>8.6877828054298103</v>
      </c>
      <c r="G25" s="39"/>
      <c r="H25" s="39"/>
      <c r="I25" s="40"/>
      <c r="J25" s="39"/>
      <c r="K25" s="33">
        <f>(K24/(100-G24))*100</f>
        <v>0.72398190045248889</v>
      </c>
      <c r="L25" s="33">
        <f>(L24/(100-G24))*100</f>
        <v>1.8099547511312222</v>
      </c>
      <c r="M25" s="33">
        <f>(M24/(100-G24))*100</f>
        <v>1.1764705882352944</v>
      </c>
      <c r="N25" s="33">
        <f>(N24/(100-G24))*100</f>
        <v>0.18099547511312222</v>
      </c>
      <c r="O25" s="33">
        <f>(O24/(100-G24))*100</f>
        <v>3.6651583710407247</v>
      </c>
      <c r="P25" s="32">
        <f>(P24/(100-G24))*100</f>
        <v>0.5429864253393667</v>
      </c>
      <c r="Q25" s="33">
        <f>(Q24/(100-G24))*100</f>
        <v>283.71040723981912</v>
      </c>
      <c r="R25" s="33">
        <f>(R24/(100-G24))*100</f>
        <v>17.647058823529417</v>
      </c>
      <c r="S25" s="33">
        <f>(S24/(100-G24))*100</f>
        <v>11.764705882352946</v>
      </c>
      <c r="T25" s="33">
        <f>(T24/(100-G24))*100</f>
        <v>313.57466063348426</v>
      </c>
      <c r="U25" s="37">
        <f>(U24/(100-G24))*100</f>
        <v>0.40723981900452499</v>
      </c>
    </row>
    <row r="26" spans="1:21" ht="19.5" customHeight="1" x14ac:dyDescent="0.25">
      <c r="A26" s="12" t="s">
        <v>61</v>
      </c>
      <c r="B26" s="56">
        <v>9</v>
      </c>
      <c r="C26" s="16">
        <v>10</v>
      </c>
      <c r="D26" s="16">
        <v>1</v>
      </c>
      <c r="E26" s="57"/>
      <c r="F26" s="15"/>
      <c r="G26" s="15">
        <v>78</v>
      </c>
      <c r="H26" s="15"/>
      <c r="I26" s="15"/>
      <c r="J26" s="15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17">
        <v>0.11</v>
      </c>
    </row>
    <row r="27" spans="1:21" ht="19.5" customHeight="1" x14ac:dyDescent="0.25">
      <c r="A27" s="18" t="s">
        <v>27</v>
      </c>
      <c r="B27" s="59">
        <v>9.4</v>
      </c>
      <c r="C27" s="42">
        <v>8.64</v>
      </c>
      <c r="D27" s="22">
        <v>0</v>
      </c>
      <c r="E27" s="42">
        <v>1.87</v>
      </c>
      <c r="F27" s="21">
        <f>100-B27-C27-D27-E27-G27</f>
        <v>0.88999999999998636</v>
      </c>
      <c r="G27" s="21">
        <v>79.2</v>
      </c>
      <c r="H27" s="21"/>
      <c r="I27" s="21">
        <v>204</v>
      </c>
      <c r="J27" s="21">
        <v>1307</v>
      </c>
      <c r="K27" s="42">
        <v>0.15</v>
      </c>
      <c r="L27" s="42">
        <v>0.24</v>
      </c>
      <c r="M27" s="42">
        <v>0.31</v>
      </c>
      <c r="N27" s="42">
        <v>0.03</v>
      </c>
      <c r="O27" s="42">
        <v>0.41</v>
      </c>
      <c r="P27" s="42">
        <v>0.13</v>
      </c>
      <c r="Q27" s="42">
        <v>33.200000000000003</v>
      </c>
      <c r="R27" s="42">
        <v>2.6</v>
      </c>
      <c r="S27" s="42">
        <v>2.4</v>
      </c>
      <c r="T27" s="42">
        <v>36</v>
      </c>
      <c r="U27" s="23">
        <v>0.1</v>
      </c>
    </row>
    <row r="28" spans="1:21" x14ac:dyDescent="0.25">
      <c r="A28" s="24" t="s">
        <v>28</v>
      </c>
      <c r="B28" s="28">
        <f>B27/(100-G27)*100</f>
        <v>45.192307692307701</v>
      </c>
      <c r="C28" s="30">
        <f>C27/(100-G27)*100</f>
        <v>41.538461538461547</v>
      </c>
      <c r="D28" s="31">
        <f>D27/(100-G27)*100</f>
        <v>0</v>
      </c>
      <c r="E28" s="30">
        <f>E27/(100-G27)*100</f>
        <v>8.9903846153846168</v>
      </c>
      <c r="F28" s="30">
        <f>(F27/(100-G27))*100</f>
        <v>4.2788461538460885</v>
      </c>
      <c r="G28" s="34"/>
      <c r="H28" s="34"/>
      <c r="I28" s="35"/>
      <c r="J28" s="34"/>
      <c r="K28" s="31">
        <f>(K27/(100-G27))*100</f>
        <v>0.72115384615384615</v>
      </c>
      <c r="L28" s="31">
        <f>(L27/(100-G27))*100</f>
        <v>1.153846153846154</v>
      </c>
      <c r="M28" s="31">
        <f>(M27/(100-G27))*100</f>
        <v>1.4903846153846156</v>
      </c>
      <c r="N28" s="31">
        <f>(N27/(100-G27))*100</f>
        <v>0.14423076923076925</v>
      </c>
      <c r="O28" s="31">
        <f>(O27/(100-G27))*100</f>
        <v>1.9711538461538465</v>
      </c>
      <c r="P28" s="30">
        <f>(P27/(100-G27))*100</f>
        <v>0.62500000000000011</v>
      </c>
      <c r="Q28" s="31">
        <f>(Q27/(100-G27))*100</f>
        <v>159.61538461538464</v>
      </c>
      <c r="R28" s="31">
        <f>(R27/(100-G27))*100</f>
        <v>12.500000000000004</v>
      </c>
      <c r="S28" s="31">
        <f>(S27/(100-G27))*100</f>
        <v>11.538461538461538</v>
      </c>
      <c r="T28" s="31">
        <f>(T27/(100-G27))*100</f>
        <v>173.07692307692309</v>
      </c>
      <c r="U28" s="36">
        <f>(U27/(100-G27))*100</f>
        <v>0.48076923076923089</v>
      </c>
    </row>
    <row r="29" spans="1:21" x14ac:dyDescent="0.25">
      <c r="A29" s="62"/>
      <c r="R29" s="1"/>
      <c r="S29" s="1"/>
    </row>
    <row r="30" spans="1:21" x14ac:dyDescent="0.25">
      <c r="A30" s="90"/>
      <c r="B30" s="86"/>
      <c r="C30" s="86"/>
      <c r="D30" s="87"/>
      <c r="E30" s="2"/>
      <c r="F30" s="3" t="s">
        <v>3</v>
      </c>
      <c r="G30" s="2"/>
      <c r="H30" s="89" t="s">
        <v>4</v>
      </c>
      <c r="I30" s="86"/>
      <c r="J30" s="87"/>
      <c r="K30" s="4" t="s">
        <v>5</v>
      </c>
      <c r="L30" s="5"/>
      <c r="M30" s="5"/>
      <c r="N30" s="5"/>
      <c r="O30" s="5"/>
      <c r="P30" s="5"/>
      <c r="Q30" s="2"/>
      <c r="R30" s="2"/>
      <c r="S30" s="2"/>
      <c r="T30" s="2"/>
    </row>
    <row r="31" spans="1:21" ht="31.5" x14ac:dyDescent="0.25">
      <c r="A31" s="63"/>
      <c r="B31" s="7" t="s">
        <v>6</v>
      </c>
      <c r="C31" s="7" t="s">
        <v>7</v>
      </c>
      <c r="D31" s="7" t="s">
        <v>8</v>
      </c>
      <c r="E31" s="7" t="s">
        <v>9</v>
      </c>
      <c r="F31" s="7" t="s">
        <v>10</v>
      </c>
      <c r="G31" s="7" t="s">
        <v>11</v>
      </c>
      <c r="H31" s="8" t="s">
        <v>13</v>
      </c>
      <c r="I31" s="8" t="s">
        <v>14</v>
      </c>
      <c r="J31" s="9" t="s">
        <v>15</v>
      </c>
      <c r="K31" s="9" t="s">
        <v>16</v>
      </c>
      <c r="L31" s="9" t="s">
        <v>17</v>
      </c>
      <c r="M31" s="9" t="s">
        <v>18</v>
      </c>
      <c r="N31" s="9" t="s">
        <v>19</v>
      </c>
      <c r="O31" s="9" t="s">
        <v>20</v>
      </c>
      <c r="P31" s="10" t="s">
        <v>21</v>
      </c>
      <c r="Q31" s="10" t="s">
        <v>22</v>
      </c>
      <c r="R31" s="11" t="s">
        <v>23</v>
      </c>
      <c r="S31" s="10" t="s">
        <v>24</v>
      </c>
      <c r="T31" s="10" t="s">
        <v>25</v>
      </c>
    </row>
    <row r="32" spans="1:21" x14ac:dyDescent="0.25">
      <c r="A32" s="64" t="s">
        <v>62</v>
      </c>
      <c r="B32" s="56">
        <v>9.5</v>
      </c>
      <c r="C32" s="16">
        <v>8.5</v>
      </c>
      <c r="D32" s="16">
        <v>1.5</v>
      </c>
      <c r="E32" s="57"/>
      <c r="F32" s="16"/>
      <c r="G32" s="14">
        <v>78</v>
      </c>
      <c r="H32" s="15"/>
      <c r="I32" s="15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17"/>
    </row>
    <row r="33" spans="1:20" x14ac:dyDescent="0.25">
      <c r="A33" s="18" t="s">
        <v>27</v>
      </c>
      <c r="B33" s="59">
        <v>10.4</v>
      </c>
      <c r="C33" s="42">
        <v>12.3</v>
      </c>
      <c r="D33" s="42">
        <v>0.25</v>
      </c>
      <c r="E33" s="42">
        <v>2.9</v>
      </c>
      <c r="F33" s="22">
        <v>0.55000000000000004</v>
      </c>
      <c r="G33" s="65">
        <v>73.599999999999994</v>
      </c>
      <c r="H33" s="21">
        <v>192</v>
      </c>
      <c r="I33" s="21">
        <v>1232</v>
      </c>
      <c r="J33" s="42">
        <v>0.15</v>
      </c>
      <c r="K33" s="42">
        <v>0.48</v>
      </c>
      <c r="L33" s="42">
        <v>0.24</v>
      </c>
      <c r="M33" s="42">
        <v>0.03</v>
      </c>
      <c r="N33" s="42">
        <v>0.87</v>
      </c>
      <c r="O33" s="42">
        <v>0.12</v>
      </c>
      <c r="P33" s="42">
        <v>43.9</v>
      </c>
      <c r="Q33" s="42">
        <v>3</v>
      </c>
      <c r="R33" s="42">
        <v>2.6</v>
      </c>
      <c r="S33" s="42">
        <v>38.4</v>
      </c>
      <c r="T33" s="23">
        <v>0.11</v>
      </c>
    </row>
    <row r="34" spans="1:20" x14ac:dyDescent="0.25">
      <c r="A34" s="24" t="s">
        <v>28</v>
      </c>
      <c r="B34" s="25">
        <f>B33/(100-G33)*100</f>
        <v>39.393939393939384</v>
      </c>
      <c r="C34" s="32">
        <f>C33/(100-G33)*100</f>
        <v>46.590909090909079</v>
      </c>
      <c r="D34" s="33">
        <f>D33/(100-G33)*100</f>
        <v>0.94696969696969679</v>
      </c>
      <c r="E34" s="32">
        <f>E33/(100-G33)*100</f>
        <v>10.984848484848483</v>
      </c>
      <c r="F34" s="32">
        <f>(F33/(100-G33))*100</f>
        <v>2.083333333333333</v>
      </c>
      <c r="G34" s="39"/>
      <c r="H34" s="40"/>
      <c r="I34" s="39"/>
      <c r="J34" s="33">
        <f>(J33/(100-G33))*100</f>
        <v>0.56818181818181801</v>
      </c>
      <c r="K34" s="33">
        <f>(K33/(100-G33))*100</f>
        <v>1.8181818181818177</v>
      </c>
      <c r="L34" s="33">
        <f>(L33/(100-G33))*100</f>
        <v>0.90909090909090884</v>
      </c>
      <c r="M34" s="33">
        <f>(M33/(100-G33))*100</f>
        <v>0.1136363636363636</v>
      </c>
      <c r="N34" s="33">
        <f>(N33/(100-G33))*100</f>
        <v>3.2954545454545445</v>
      </c>
      <c r="O34" s="32">
        <f>(O33/(100-G33))*100</f>
        <v>0.45454545454545442</v>
      </c>
      <c r="P34" s="33">
        <f>(P33/(100-G33))*100</f>
        <v>166.28787878787875</v>
      </c>
      <c r="Q34" s="33">
        <f>(Q33/(100-G33))*100</f>
        <v>11.363636363636362</v>
      </c>
      <c r="R34" s="33">
        <f>(R33/(100-G33))*100</f>
        <v>9.848484848484846</v>
      </c>
      <c r="S34" s="33">
        <f>(S33/(100-G33))*100</f>
        <v>145.45454545454541</v>
      </c>
      <c r="T34" s="37">
        <f>(T33/(100-G33))*100</f>
        <v>0.41666666666666657</v>
      </c>
    </row>
    <row r="35" spans="1:20" x14ac:dyDescent="0.25">
      <c r="A35" s="64" t="s">
        <v>63</v>
      </c>
      <c r="B35" s="56">
        <v>9.5</v>
      </c>
      <c r="C35" s="16">
        <v>7.5</v>
      </c>
      <c r="D35" s="16">
        <v>1.5</v>
      </c>
      <c r="E35" s="57"/>
      <c r="F35" s="16"/>
      <c r="G35" s="14">
        <v>78</v>
      </c>
      <c r="H35" s="15"/>
      <c r="I35" s="15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17"/>
    </row>
    <row r="36" spans="1:20" x14ac:dyDescent="0.25">
      <c r="A36" s="18" t="s">
        <v>27</v>
      </c>
      <c r="B36" s="59">
        <v>11.1</v>
      </c>
      <c r="C36" s="42">
        <v>9.15</v>
      </c>
      <c r="D36" s="22">
        <v>0</v>
      </c>
      <c r="E36" s="42">
        <v>3.38</v>
      </c>
      <c r="F36" s="22">
        <v>0.47</v>
      </c>
      <c r="G36" s="20">
        <v>75.900000000000006</v>
      </c>
      <c r="H36" s="21">
        <v>186</v>
      </c>
      <c r="I36" s="21">
        <v>1192</v>
      </c>
      <c r="J36" s="42">
        <v>0.14000000000000001</v>
      </c>
      <c r="K36" s="42">
        <v>0.51</v>
      </c>
      <c r="L36" s="42">
        <v>0.25</v>
      </c>
      <c r="M36" s="42">
        <v>0.03</v>
      </c>
      <c r="N36" s="42">
        <v>0.9</v>
      </c>
      <c r="O36" s="42">
        <v>0.12</v>
      </c>
      <c r="P36" s="42">
        <v>46.4</v>
      </c>
      <c r="Q36" s="42">
        <v>3.5</v>
      </c>
      <c r="R36" s="42">
        <v>5.3</v>
      </c>
      <c r="S36" s="42">
        <v>51.9</v>
      </c>
      <c r="T36" s="23">
        <v>0.11</v>
      </c>
    </row>
    <row r="37" spans="1:20" x14ac:dyDescent="0.25">
      <c r="A37" s="24" t="s">
        <v>28</v>
      </c>
      <c r="B37" s="28">
        <f>B36/(100-G36)*100</f>
        <v>46.058091286307061</v>
      </c>
      <c r="C37" s="30">
        <f>C36/(100-G36)*100</f>
        <v>37.966804979253119</v>
      </c>
      <c r="D37" s="31">
        <f>D36/(100-G36)*100</f>
        <v>0</v>
      </c>
      <c r="E37" s="30">
        <f>E36/(100-G36)*100</f>
        <v>14.024896265560169</v>
      </c>
      <c r="F37" s="30">
        <f>(F36/(100-G36))*100</f>
        <v>1.9502074688796684</v>
      </c>
      <c r="G37" s="34"/>
      <c r="H37" s="35"/>
      <c r="I37" s="34"/>
      <c r="J37" s="31">
        <f>(J36/(100-G36))*100</f>
        <v>0.58091286307053958</v>
      </c>
      <c r="K37" s="31">
        <f>(K36/(100-G36))*100</f>
        <v>2.1161825726141084</v>
      </c>
      <c r="L37" s="31">
        <f>(L36/(100-G36))*100</f>
        <v>1.0373443983402493</v>
      </c>
      <c r="M37" s="31">
        <f>(M36/(100-G36))*100</f>
        <v>0.12448132780082991</v>
      </c>
      <c r="N37" s="31">
        <f>(N36/(100-G36))*100</f>
        <v>3.7344398340248977</v>
      </c>
      <c r="O37" s="30">
        <f>(O36/(100-G36))*100</f>
        <v>0.49792531120331962</v>
      </c>
      <c r="P37" s="31">
        <f>(P36/(100-G36))*100</f>
        <v>192.53112033195026</v>
      </c>
      <c r="Q37" s="31">
        <f>(Q36/(100-G36))*100</f>
        <v>14.522821576763489</v>
      </c>
      <c r="R37" s="31">
        <f>(R36/(100-G36))*100</f>
        <v>21.991701244813282</v>
      </c>
      <c r="S37" s="31">
        <f>(S36/(100-G36))*100</f>
        <v>215.35269709543573</v>
      </c>
      <c r="T37" s="36">
        <f>(T36/(100-G36))*100</f>
        <v>0.45643153526970964</v>
      </c>
    </row>
    <row r="38" spans="1:20" x14ac:dyDescent="0.25">
      <c r="A38" s="62"/>
      <c r="R38" s="1"/>
      <c r="S38" s="1"/>
      <c r="T38" s="26"/>
    </row>
    <row r="39" spans="1:20" x14ac:dyDescent="0.25">
      <c r="A39" s="90"/>
      <c r="B39" s="86"/>
      <c r="C39" s="86"/>
      <c r="D39" s="87"/>
      <c r="E39" s="2"/>
      <c r="F39" s="3" t="s">
        <v>3</v>
      </c>
      <c r="G39" s="2"/>
      <c r="H39" s="89" t="s">
        <v>4</v>
      </c>
      <c r="I39" s="86"/>
      <c r="J39" s="87"/>
      <c r="K39" s="4" t="s">
        <v>5</v>
      </c>
      <c r="L39" s="5"/>
      <c r="M39" s="5"/>
      <c r="N39" s="5"/>
      <c r="O39" s="5"/>
      <c r="P39" s="5"/>
      <c r="Q39" s="2"/>
      <c r="R39" s="2"/>
      <c r="S39" s="2"/>
      <c r="T39" s="2"/>
    </row>
    <row r="40" spans="1:20" ht="31.5" x14ac:dyDescent="0.25">
      <c r="A40" s="63"/>
      <c r="B40" s="7" t="s">
        <v>6</v>
      </c>
      <c r="C40" s="7" t="s">
        <v>7</v>
      </c>
      <c r="D40" s="7" t="s">
        <v>8</v>
      </c>
      <c r="E40" s="7" t="s">
        <v>9</v>
      </c>
      <c r="F40" s="7" t="s">
        <v>10</v>
      </c>
      <c r="G40" s="7" t="s">
        <v>11</v>
      </c>
      <c r="H40" s="8" t="s">
        <v>13</v>
      </c>
      <c r="I40" s="8" t="s">
        <v>14</v>
      </c>
      <c r="J40" s="9" t="s">
        <v>15</v>
      </c>
      <c r="K40" s="9" t="s">
        <v>16</v>
      </c>
      <c r="L40" s="9" t="s">
        <v>17</v>
      </c>
      <c r="M40" s="9" t="s">
        <v>18</v>
      </c>
      <c r="N40" s="9" t="s">
        <v>19</v>
      </c>
      <c r="O40" s="9" t="s">
        <v>20</v>
      </c>
      <c r="P40" s="10" t="s">
        <v>21</v>
      </c>
      <c r="Q40" s="10" t="s">
        <v>22</v>
      </c>
      <c r="R40" s="11" t="s">
        <v>23</v>
      </c>
      <c r="S40" s="10" t="s">
        <v>24</v>
      </c>
      <c r="T40" s="10" t="s">
        <v>25</v>
      </c>
    </row>
    <row r="41" spans="1:20" x14ac:dyDescent="0.25">
      <c r="A41" s="66" t="s">
        <v>36</v>
      </c>
      <c r="B41" s="67">
        <v>9.5</v>
      </c>
      <c r="C41" s="27">
        <v>6.5</v>
      </c>
      <c r="D41" s="27">
        <v>1.5</v>
      </c>
      <c r="E41" s="68"/>
      <c r="F41" s="57"/>
      <c r="G41" s="69">
        <v>82</v>
      </c>
      <c r="H41" s="15"/>
      <c r="I41" s="15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17"/>
    </row>
    <row r="42" spans="1:20" x14ac:dyDescent="0.25">
      <c r="A42" s="18" t="s">
        <v>27</v>
      </c>
      <c r="B42" s="70">
        <v>9.7799999999999994</v>
      </c>
      <c r="C42" s="41">
        <v>7.28</v>
      </c>
      <c r="D42" s="29">
        <v>0</v>
      </c>
      <c r="E42" s="41">
        <v>2.14</v>
      </c>
      <c r="F42" s="71">
        <f>100-B42-C42-D42-E42-G42</f>
        <v>1.7999999999999972</v>
      </c>
      <c r="G42" s="71">
        <v>79</v>
      </c>
      <c r="H42" s="21">
        <v>147</v>
      </c>
      <c r="I42" s="21">
        <v>939</v>
      </c>
      <c r="J42" s="41">
        <v>0.16</v>
      </c>
      <c r="K42" s="41">
        <v>0.28999999999999998</v>
      </c>
      <c r="L42" s="41">
        <v>0.15</v>
      </c>
      <c r="M42" s="41">
        <v>0.02</v>
      </c>
      <c r="N42" s="41">
        <v>0.38</v>
      </c>
      <c r="O42" s="41">
        <v>0.25</v>
      </c>
      <c r="P42" s="41">
        <v>35.4</v>
      </c>
      <c r="Q42" s="41">
        <v>2.6</v>
      </c>
      <c r="R42" s="41">
        <v>2.5</v>
      </c>
      <c r="S42" s="41">
        <v>27.3</v>
      </c>
      <c r="T42" s="23">
        <v>0.1</v>
      </c>
    </row>
    <row r="43" spans="1:20" x14ac:dyDescent="0.25">
      <c r="A43" s="24" t="s">
        <v>28</v>
      </c>
      <c r="B43" s="25">
        <f>B42/(100-G42)*100</f>
        <v>46.571428571428569</v>
      </c>
      <c r="C43" s="32">
        <f>C42/(100-G42)*100</f>
        <v>34.666666666666671</v>
      </c>
      <c r="D43" s="33">
        <f>D42/(100-G42)*100</f>
        <v>0</v>
      </c>
      <c r="E43" s="32">
        <f>E42/(100-G42)*100</f>
        <v>10.190476190476192</v>
      </c>
      <c r="F43" s="32">
        <f>(F42/(100-G42))*100</f>
        <v>8.571428571428557</v>
      </c>
      <c r="G43" s="39"/>
      <c r="H43" s="40"/>
      <c r="I43" s="39"/>
      <c r="J43" s="33">
        <f>(J42/(100-G42))*100</f>
        <v>0.76190476190476186</v>
      </c>
      <c r="K43" s="33">
        <f>(K42/(100-G42))*100</f>
        <v>1.3809523809523807</v>
      </c>
      <c r="L43" s="33">
        <f>(L42/(100-G42))*100</f>
        <v>0.7142857142857143</v>
      </c>
      <c r="M43" s="33">
        <f>(M42/(100-G42))*100</f>
        <v>9.5238095238095233E-2</v>
      </c>
      <c r="N43" s="33">
        <f>(N42/(100-G42))*100</f>
        <v>1.8095238095238095</v>
      </c>
      <c r="O43" s="32">
        <f>(O42/(100-G42))*100</f>
        <v>1.1904761904761905</v>
      </c>
      <c r="P43" s="33">
        <f>(P42/(100-G42))*100</f>
        <v>168.57142857142858</v>
      </c>
      <c r="Q43" s="33">
        <f>(Q42/(100-G42))*100</f>
        <v>12.380952380952381</v>
      </c>
      <c r="R43" s="33">
        <f>(R42/(100-G42))*100</f>
        <v>11.904761904761903</v>
      </c>
      <c r="S43" s="33">
        <f>(S42/(100-G42))*100</f>
        <v>130</v>
      </c>
      <c r="T43" s="37">
        <f>(T42/(100-G42))*100</f>
        <v>0.47619047619047622</v>
      </c>
    </row>
    <row r="44" spans="1:20" x14ac:dyDescent="0.25">
      <c r="A44" s="66" t="s">
        <v>38</v>
      </c>
      <c r="B44" s="67">
        <v>9.5</v>
      </c>
      <c r="C44" s="27">
        <v>5.5</v>
      </c>
      <c r="D44" s="27">
        <v>1.5</v>
      </c>
      <c r="E44" s="68"/>
      <c r="F44" s="57"/>
      <c r="G44" s="69">
        <v>82</v>
      </c>
      <c r="H44" s="15"/>
      <c r="I44" s="15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17"/>
    </row>
    <row r="45" spans="1:20" x14ac:dyDescent="0.25">
      <c r="A45" s="18" t="s">
        <v>27</v>
      </c>
      <c r="B45" s="70">
        <v>11.3</v>
      </c>
      <c r="C45" s="41">
        <v>6.12</v>
      </c>
      <c r="D45" s="41">
        <v>0.46</v>
      </c>
      <c r="E45" s="41">
        <v>2.78</v>
      </c>
      <c r="F45" s="71">
        <f>100-B45-C45-D45-E45-G45</f>
        <v>0.74000000000000909</v>
      </c>
      <c r="G45" s="71">
        <v>78.599999999999994</v>
      </c>
      <c r="H45" s="21">
        <v>139</v>
      </c>
      <c r="I45" s="21">
        <v>891</v>
      </c>
      <c r="J45" s="41">
        <v>0.17</v>
      </c>
      <c r="K45" s="41">
        <v>0.59</v>
      </c>
      <c r="L45" s="41">
        <v>0.17</v>
      </c>
      <c r="M45" s="41">
        <v>0.02</v>
      </c>
      <c r="N45" s="41">
        <v>0.44</v>
      </c>
      <c r="O45" s="41">
        <v>0.3</v>
      </c>
      <c r="P45" s="41">
        <v>33.299999999999997</v>
      </c>
      <c r="Q45" s="41">
        <v>3</v>
      </c>
      <c r="R45" s="41">
        <v>3.2</v>
      </c>
      <c r="S45" s="41">
        <v>30.9</v>
      </c>
      <c r="T45" s="23">
        <v>0.13</v>
      </c>
    </row>
    <row r="46" spans="1:20" x14ac:dyDescent="0.25">
      <c r="A46" s="24" t="s">
        <v>28</v>
      </c>
      <c r="B46" s="25">
        <f>B45/(100-G45)*100</f>
        <v>52.803738317756995</v>
      </c>
      <c r="C46" s="32">
        <f>C45/(100-G45)*100</f>
        <v>28.598130841121488</v>
      </c>
      <c r="D46" s="33">
        <f>D45/(100-G45)*100</f>
        <v>2.1495327102803734</v>
      </c>
      <c r="E46" s="32">
        <f>E45/(100-G45)*100</f>
        <v>12.990654205607472</v>
      </c>
      <c r="F46" s="32">
        <f>(F45/(100-G45))*100</f>
        <v>3.4579439252336863</v>
      </c>
      <c r="G46" s="39"/>
      <c r="H46" s="40"/>
      <c r="I46" s="39"/>
      <c r="J46" s="33">
        <f>(J45/(100-G45))*100</f>
        <v>0.79439252336448574</v>
      </c>
      <c r="K46" s="33">
        <f>(K45/(100-G45))*100</f>
        <v>2.7570093457943914</v>
      </c>
      <c r="L46" s="33">
        <f>(L45/(100-G45))*100</f>
        <v>0.79439252336448574</v>
      </c>
      <c r="M46" s="33">
        <f>(M45/(100-G45))*100</f>
        <v>9.3457943925233627E-2</v>
      </c>
      <c r="N46" s="33">
        <f>(N45/(100-G45))*100</f>
        <v>2.0560747663551395</v>
      </c>
      <c r="O46" s="32">
        <f>(O45/(100-G45))*100</f>
        <v>1.4018691588785044</v>
      </c>
      <c r="P46" s="33">
        <f>(P45/(100-G45))*100</f>
        <v>155.60747663551396</v>
      </c>
      <c r="Q46" s="33">
        <f>(Q45/(100-G45))*100</f>
        <v>14.018691588785043</v>
      </c>
      <c r="R46" s="33">
        <f>(R45/(100-G45))*100</f>
        <v>14.95327102803738</v>
      </c>
      <c r="S46" s="33">
        <f>(S45/(100-G45))*100</f>
        <v>144.39252336448592</v>
      </c>
      <c r="T46" s="37">
        <f>(T45/(100-G45))*100</f>
        <v>0.60747663551401854</v>
      </c>
    </row>
    <row r="47" spans="1:20" ht="19.5" customHeight="1" x14ac:dyDescent="0.25">
      <c r="A47" s="66" t="s">
        <v>64</v>
      </c>
      <c r="B47" s="67">
        <v>9.5</v>
      </c>
      <c r="C47" s="27">
        <v>6</v>
      </c>
      <c r="D47" s="27">
        <v>1.5</v>
      </c>
      <c r="E47" s="68"/>
      <c r="F47" s="57"/>
      <c r="G47" s="69">
        <v>82</v>
      </c>
      <c r="H47" s="15"/>
      <c r="I47" s="15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17"/>
    </row>
    <row r="48" spans="1:20" ht="19.5" customHeight="1" x14ac:dyDescent="0.25">
      <c r="A48" s="18" t="s">
        <v>27</v>
      </c>
      <c r="B48" s="70">
        <v>9.6300000000000008</v>
      </c>
      <c r="C48" s="41">
        <v>7.21</v>
      </c>
      <c r="D48" s="29">
        <v>0</v>
      </c>
      <c r="E48" s="41">
        <v>1.91</v>
      </c>
      <c r="F48" s="71">
        <f>100-B48-C48-D48-E48-G48</f>
        <v>2.3500000000000085</v>
      </c>
      <c r="G48" s="71">
        <v>78.900000000000006</v>
      </c>
      <c r="H48" s="21">
        <v>146</v>
      </c>
      <c r="I48" s="21">
        <v>936</v>
      </c>
      <c r="J48" s="41">
        <v>0.16</v>
      </c>
      <c r="K48" s="41">
        <v>0.25</v>
      </c>
      <c r="L48" s="41">
        <v>0.16</v>
      </c>
      <c r="M48" s="41">
        <v>0.02</v>
      </c>
      <c r="N48" s="41">
        <v>0.26</v>
      </c>
      <c r="O48" s="41">
        <v>0.26</v>
      </c>
      <c r="P48" s="41">
        <v>40.1</v>
      </c>
      <c r="Q48" s="41">
        <v>2.8</v>
      </c>
      <c r="R48" s="41">
        <v>2.8</v>
      </c>
      <c r="S48" s="41">
        <v>29.8</v>
      </c>
      <c r="T48" s="23">
        <v>0.1</v>
      </c>
    </row>
    <row r="49" spans="1:21" x14ac:dyDescent="0.25">
      <c r="A49" s="24" t="s">
        <v>28</v>
      </c>
      <c r="B49" s="28">
        <f>B48/(100-G48)*100</f>
        <v>45.639810426540301</v>
      </c>
      <c r="C49" s="30">
        <f>C48/(100-G48)*100</f>
        <v>34.170616113744082</v>
      </c>
      <c r="D49" s="31">
        <f>D48/(100-G48)*100</f>
        <v>0</v>
      </c>
      <c r="E49" s="30">
        <f>E48/(100-G48)*100</f>
        <v>9.0521327014218027</v>
      </c>
      <c r="F49" s="30">
        <f>(F48/(100-G48))*100</f>
        <v>11.137440758293881</v>
      </c>
      <c r="G49" s="34"/>
      <c r="H49" s="35"/>
      <c r="I49" s="34"/>
      <c r="J49" s="31">
        <f>(J48/(100-G48))*100</f>
        <v>0.75829383886255941</v>
      </c>
      <c r="K49" s="31">
        <f>(K48/(100-G48))*100</f>
        <v>1.1848341232227491</v>
      </c>
      <c r="L49" s="31">
        <f>(L48/(100-G48))*100</f>
        <v>0.75829383886255941</v>
      </c>
      <c r="M49" s="31">
        <f>(M48/(100-G48))*100</f>
        <v>9.4786729857819926E-2</v>
      </c>
      <c r="N49" s="31">
        <f>(N48/(100-G48))*100</f>
        <v>1.2322274881516593</v>
      </c>
      <c r="O49" s="30">
        <f>(O48/(100-G48))*100</f>
        <v>1.2322274881516593</v>
      </c>
      <c r="P49" s="31">
        <f>(P48/(100-G48))*100</f>
        <v>190.04739336492898</v>
      </c>
      <c r="Q49" s="31">
        <f>(Q48/(100-G48))*100</f>
        <v>13.270142180094791</v>
      </c>
      <c r="R49" s="31">
        <f>(R48/(100-G48))*100</f>
        <v>13.270142180094791</v>
      </c>
      <c r="S49" s="31">
        <f>(S48/(100-G48))*100</f>
        <v>141.23222748815169</v>
      </c>
      <c r="T49" s="36">
        <f>(T48/(100-G48))*100</f>
        <v>0.47393364928909965</v>
      </c>
    </row>
    <row r="50" spans="1:21" ht="12.75" x14ac:dyDescent="0.2">
      <c r="G50" s="26"/>
      <c r="H50" s="26"/>
      <c r="I50" s="26"/>
      <c r="T50" s="26"/>
    </row>
    <row r="51" spans="1:21" x14ac:dyDescent="0.25">
      <c r="A51" s="90"/>
      <c r="B51" s="86"/>
      <c r="C51" s="86"/>
      <c r="D51" s="87"/>
      <c r="E51" s="2"/>
      <c r="F51" s="3" t="s">
        <v>3</v>
      </c>
      <c r="G51" s="2"/>
      <c r="H51" s="89" t="s">
        <v>4</v>
      </c>
      <c r="I51" s="86"/>
      <c r="J51" s="87"/>
      <c r="K51" s="4" t="s">
        <v>5</v>
      </c>
      <c r="L51" s="5"/>
      <c r="M51" s="5"/>
      <c r="N51" s="5"/>
      <c r="O51" s="5"/>
      <c r="P51" s="5"/>
      <c r="Q51" s="2"/>
      <c r="R51" s="2"/>
      <c r="S51" s="2"/>
      <c r="T51" s="2"/>
      <c r="U51" s="2"/>
    </row>
    <row r="52" spans="1:21" ht="47.25" x14ac:dyDescent="0.25">
      <c r="A52" s="6"/>
      <c r="B52" s="7" t="s">
        <v>6</v>
      </c>
      <c r="C52" s="7" t="s">
        <v>7</v>
      </c>
      <c r="D52" s="7" t="s">
        <v>8</v>
      </c>
      <c r="E52" s="7" t="s">
        <v>9</v>
      </c>
      <c r="F52" s="7" t="s">
        <v>10</v>
      </c>
      <c r="G52" s="7" t="s">
        <v>11</v>
      </c>
      <c r="H52" s="8" t="s">
        <v>29</v>
      </c>
      <c r="I52" s="8" t="s">
        <v>30</v>
      </c>
      <c r="J52" s="8" t="s">
        <v>14</v>
      </c>
      <c r="K52" s="9" t="s">
        <v>15</v>
      </c>
      <c r="L52" s="9" t="s">
        <v>16</v>
      </c>
      <c r="M52" s="9" t="s">
        <v>17</v>
      </c>
      <c r="N52" s="9" t="s">
        <v>18</v>
      </c>
      <c r="O52" s="9" t="s">
        <v>19</v>
      </c>
      <c r="P52" s="9" t="s">
        <v>20</v>
      </c>
      <c r="Q52" s="10" t="s">
        <v>21</v>
      </c>
      <c r="R52" s="10" t="s">
        <v>22</v>
      </c>
      <c r="S52" s="11" t="s">
        <v>23</v>
      </c>
      <c r="T52" s="10" t="s">
        <v>24</v>
      </c>
      <c r="U52" s="10" t="s">
        <v>25</v>
      </c>
    </row>
    <row r="53" spans="1:21" x14ac:dyDescent="0.25">
      <c r="A53" s="12" t="s">
        <v>65</v>
      </c>
      <c r="B53" s="13">
        <v>8</v>
      </c>
      <c r="C53" s="14">
        <v>2</v>
      </c>
      <c r="D53" s="14">
        <v>1</v>
      </c>
      <c r="E53" s="14"/>
      <c r="F53" s="15"/>
      <c r="G53" s="15">
        <v>83</v>
      </c>
      <c r="H53" s="15"/>
      <c r="I53" s="15"/>
      <c r="J53" s="15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7"/>
    </row>
    <row r="54" spans="1:21" x14ac:dyDescent="0.25">
      <c r="A54" s="18" t="s">
        <v>27</v>
      </c>
      <c r="B54" s="19">
        <v>10.1</v>
      </c>
      <c r="C54" s="20">
        <v>7.78</v>
      </c>
      <c r="D54" s="20">
        <v>0</v>
      </c>
      <c r="E54" s="20">
        <v>3.41</v>
      </c>
      <c r="F54" s="21">
        <f>100-B54-C54-D54-E54-G54</f>
        <v>2.9100000000000108</v>
      </c>
      <c r="G54" s="21">
        <v>75.8</v>
      </c>
      <c r="H54" s="21">
        <v>83</v>
      </c>
      <c r="I54" s="21">
        <v>163</v>
      </c>
      <c r="J54" s="21">
        <v>1048</v>
      </c>
      <c r="K54" s="22">
        <v>0.12</v>
      </c>
      <c r="L54" s="22">
        <v>0.47</v>
      </c>
      <c r="M54" s="22">
        <v>0.11</v>
      </c>
      <c r="N54" s="22">
        <v>0.02</v>
      </c>
      <c r="O54" s="22">
        <v>0.9</v>
      </c>
      <c r="P54" s="22">
        <v>0.24</v>
      </c>
      <c r="Q54" s="22">
        <v>40.5</v>
      </c>
      <c r="R54" s="22">
        <v>2.2999999999999998</v>
      </c>
      <c r="S54" s="22">
        <v>1.8</v>
      </c>
      <c r="T54" s="22">
        <v>39.6</v>
      </c>
      <c r="U54" s="23">
        <v>0.1</v>
      </c>
    </row>
    <row r="55" spans="1:21" x14ac:dyDescent="0.25">
      <c r="A55" s="24" t="s">
        <v>28</v>
      </c>
      <c r="B55" s="25">
        <f>B54/(100-G54)*100</f>
        <v>41.735537190082638</v>
      </c>
      <c r="C55" s="32">
        <f>C54/(100-G54)*100</f>
        <v>32.148760330578504</v>
      </c>
      <c r="D55" s="33">
        <f>D54/(100-G54)*100</f>
        <v>0</v>
      </c>
      <c r="E55" s="32">
        <f>E54/(100-G54)*100</f>
        <v>14.09090909090909</v>
      </c>
      <c r="F55" s="32">
        <f>(F54/(100-G54))*100</f>
        <v>12.024793388429796</v>
      </c>
      <c r="G55" s="39"/>
      <c r="H55" s="39"/>
      <c r="I55" s="40"/>
      <c r="J55" s="39"/>
      <c r="K55" s="33">
        <f>(K54/(100-G54))*100</f>
        <v>0.49586776859504128</v>
      </c>
      <c r="L55" s="33">
        <f>(L54/(100-G54))*100</f>
        <v>1.942148760330578</v>
      </c>
      <c r="M55" s="33">
        <f>(M54/(100-G54))*100</f>
        <v>0.45454545454545453</v>
      </c>
      <c r="N55" s="33">
        <f>(N54/(100-G54))*100</f>
        <v>8.2644628099173542E-2</v>
      </c>
      <c r="O55" s="33">
        <f>(O54/(100-G54))*100</f>
        <v>3.7190082644628095</v>
      </c>
      <c r="P55" s="32">
        <f>(P54/(100-G54))*100</f>
        <v>0.99173553719008256</v>
      </c>
      <c r="Q55" s="33">
        <f>(Q54/(100-G54))*100</f>
        <v>167.35537190082644</v>
      </c>
      <c r="R55" s="33">
        <f>(R54/(100-G54))*100</f>
        <v>9.5041322314049559</v>
      </c>
      <c r="S55" s="33">
        <f>(S54/(100-G54))*100</f>
        <v>7.438016528925619</v>
      </c>
      <c r="T55" s="33">
        <f>(T54/(100-G54))*100</f>
        <v>163.63636363636363</v>
      </c>
      <c r="U55" s="37">
        <f>(U54/(100-G54))*100</f>
        <v>0.41322314049586778</v>
      </c>
    </row>
    <row r="56" spans="1:21" x14ac:dyDescent="0.25">
      <c r="A56" s="12" t="s">
        <v>66</v>
      </c>
      <c r="B56" s="13">
        <v>9.5</v>
      </c>
      <c r="C56" s="14">
        <v>2</v>
      </c>
      <c r="D56" s="14">
        <v>1</v>
      </c>
      <c r="E56" s="14"/>
      <c r="F56" s="15"/>
      <c r="G56" s="15">
        <v>83</v>
      </c>
      <c r="H56" s="15"/>
      <c r="I56" s="15"/>
      <c r="J56" s="15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7"/>
    </row>
    <row r="57" spans="1:21" x14ac:dyDescent="0.25">
      <c r="A57" s="18" t="s">
        <v>27</v>
      </c>
      <c r="B57" s="19">
        <v>12.9</v>
      </c>
      <c r="C57" s="20">
        <v>3.99</v>
      </c>
      <c r="D57" s="20">
        <v>0</v>
      </c>
      <c r="E57" s="20">
        <v>1.6</v>
      </c>
      <c r="F57" s="21">
        <f>100-B57-C57-D57-E57-G57</f>
        <v>0.21000000000000796</v>
      </c>
      <c r="G57" s="21">
        <v>81.3</v>
      </c>
      <c r="H57" s="21">
        <v>66</v>
      </c>
      <c r="I57" s="21">
        <v>131</v>
      </c>
      <c r="J57" s="21">
        <v>838</v>
      </c>
      <c r="K57" s="22">
        <v>0.26</v>
      </c>
      <c r="L57" s="22">
        <v>0.15</v>
      </c>
      <c r="M57" s="22">
        <v>0.14000000000000001</v>
      </c>
      <c r="N57" s="22">
        <v>0.01</v>
      </c>
      <c r="O57" s="22">
        <v>0.3</v>
      </c>
      <c r="P57" s="22">
        <v>0.21</v>
      </c>
      <c r="Q57" s="22">
        <v>47.5</v>
      </c>
      <c r="R57" s="22">
        <v>4.8</v>
      </c>
      <c r="S57" s="22">
        <v>1.7</v>
      </c>
      <c r="T57" s="22">
        <v>52.4</v>
      </c>
      <c r="U57" s="23">
        <v>5.8000000000000003E-2</v>
      </c>
    </row>
    <row r="58" spans="1:21" x14ac:dyDescent="0.25">
      <c r="A58" s="24" t="s">
        <v>28</v>
      </c>
      <c r="B58" s="25">
        <f>B57/(100-G57)*100</f>
        <v>68.983957219251323</v>
      </c>
      <c r="C58" s="32">
        <f>C57/(100-G57)*100</f>
        <v>21.336898395721924</v>
      </c>
      <c r="D58" s="33">
        <f>D57/(100-G57)*100</f>
        <v>0</v>
      </c>
      <c r="E58" s="32">
        <f>E57/(100-G57)*100</f>
        <v>8.5561497326203195</v>
      </c>
      <c r="F58" s="32">
        <f>(F57/(100-G57))*100</f>
        <v>1.1229946524064596</v>
      </c>
      <c r="G58" s="39"/>
      <c r="H58" s="39"/>
      <c r="I58" s="40"/>
      <c r="J58" s="39"/>
      <c r="K58" s="33">
        <f>(K57/(100-G57))*100</f>
        <v>1.3903743315508021</v>
      </c>
      <c r="L58" s="33">
        <f>(L57/(100-G57))*100</f>
        <v>0.80213903743315496</v>
      </c>
      <c r="M58" s="33">
        <f>(M57/(100-G57))*100</f>
        <v>0.74866310160427807</v>
      </c>
      <c r="N58" s="33">
        <f>(N57/(100-G57))*100</f>
        <v>5.3475935828876997E-2</v>
      </c>
      <c r="O58" s="33">
        <f>(O57/(100-G57))*100</f>
        <v>1.6042780748663099</v>
      </c>
      <c r="P58" s="32">
        <f>(P57/(100-G57))*100</f>
        <v>1.1229946524064169</v>
      </c>
      <c r="Q58" s="33">
        <f>(Q57/(100-G57))*100</f>
        <v>254.01069518716574</v>
      </c>
      <c r="R58" s="33">
        <f>(R57/(100-G57))*100</f>
        <v>25.668449197860959</v>
      </c>
      <c r="S58" s="33">
        <f>(S57/(100-G57))*100</f>
        <v>9.0909090909090899</v>
      </c>
      <c r="T58" s="33">
        <f>(T57/(100-G57))*100</f>
        <v>280.21390374331548</v>
      </c>
      <c r="U58" s="37">
        <f>(U57/(100-G57))*100</f>
        <v>0.31016042780748659</v>
      </c>
    </row>
    <row r="59" spans="1:21" x14ac:dyDescent="0.25">
      <c r="A59" s="12" t="s">
        <v>67</v>
      </c>
      <c r="B59" s="13">
        <v>8</v>
      </c>
      <c r="C59" s="14">
        <v>2</v>
      </c>
      <c r="D59" s="14">
        <v>1</v>
      </c>
      <c r="E59" s="14"/>
      <c r="F59" s="15"/>
      <c r="G59" s="15">
        <v>83</v>
      </c>
      <c r="H59" s="15"/>
      <c r="I59" s="15"/>
      <c r="J59" s="15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7"/>
    </row>
    <row r="60" spans="1:21" x14ac:dyDescent="0.25">
      <c r="A60" s="18" t="s">
        <v>27</v>
      </c>
      <c r="B60" s="19">
        <v>9.69</v>
      </c>
      <c r="C60" s="20">
        <v>4.63</v>
      </c>
      <c r="D60" s="20">
        <v>0</v>
      </c>
      <c r="E60" s="20">
        <v>2.65</v>
      </c>
      <c r="F60" s="21">
        <f>100-B60-C60-D60-E60-G60</f>
        <v>1.8299999999999983</v>
      </c>
      <c r="G60" s="21">
        <v>81.2</v>
      </c>
      <c r="H60" s="21">
        <v>69</v>
      </c>
      <c r="I60" s="21">
        <v>137</v>
      </c>
      <c r="J60" s="21">
        <v>878</v>
      </c>
      <c r="K60" s="22">
        <v>0.19</v>
      </c>
      <c r="L60" s="22">
        <v>0.35</v>
      </c>
      <c r="M60" s="22">
        <v>0.12</v>
      </c>
      <c r="N60" s="22">
        <v>0.02</v>
      </c>
      <c r="O60" s="22">
        <v>0.71</v>
      </c>
      <c r="P60" s="22">
        <v>0.23</v>
      </c>
      <c r="Q60" s="22">
        <v>29.5</v>
      </c>
      <c r="R60" s="22">
        <v>2.5</v>
      </c>
      <c r="S60" s="22">
        <v>1.6</v>
      </c>
      <c r="T60" s="22">
        <v>32.4</v>
      </c>
      <c r="U60" s="23">
        <v>0.01</v>
      </c>
    </row>
    <row r="61" spans="1:21" x14ac:dyDescent="0.25">
      <c r="A61" s="24" t="s">
        <v>28</v>
      </c>
      <c r="B61" s="25">
        <f>B60/(100-G60)*100</f>
        <v>51.542553191489368</v>
      </c>
      <c r="C61" s="32">
        <f>C60/(100-G60)*100</f>
        <v>24.62765957446809</v>
      </c>
      <c r="D61" s="33">
        <f>D60/(100-G60)*100</f>
        <v>0</v>
      </c>
      <c r="E61" s="32">
        <f>E60/(100-G60)*100</f>
        <v>14.095744680851066</v>
      </c>
      <c r="F61" s="32">
        <f>(F60/(100-G60))*100</f>
        <v>9.7340425531914807</v>
      </c>
      <c r="G61" s="39"/>
      <c r="H61" s="39"/>
      <c r="I61" s="40"/>
      <c r="J61" s="39"/>
      <c r="K61" s="33">
        <f>(K60/(100-G60))*100</f>
        <v>1.0106382978723407</v>
      </c>
      <c r="L61" s="33">
        <f>(L60/(100-G60))*100</f>
        <v>1.8617021276595747</v>
      </c>
      <c r="M61" s="33">
        <f>(M60/(100-G60))*100</f>
        <v>0.63829787234042556</v>
      </c>
      <c r="N61" s="33">
        <f>(N60/(100-G60))*100</f>
        <v>0.10638297872340428</v>
      </c>
      <c r="O61" s="33">
        <f>(O60/(100-G60))*100</f>
        <v>3.7765957446808516</v>
      </c>
      <c r="P61" s="32">
        <f>(P60/(100-G60))*100</f>
        <v>1.2234042553191491</v>
      </c>
      <c r="Q61" s="33">
        <f>(Q60/(100-G60))*100</f>
        <v>156.91489361702128</v>
      </c>
      <c r="R61" s="33">
        <f>(R60/(100-G60))*100</f>
        <v>13.297872340425535</v>
      </c>
      <c r="S61" s="33">
        <f>(S60/(100-G60))*100</f>
        <v>8.5106382978723421</v>
      </c>
      <c r="T61" s="33">
        <f>(T60/(100-G60))*100</f>
        <v>172.34042553191492</v>
      </c>
      <c r="U61" s="37">
        <f>(U60/(100-G60))*100</f>
        <v>5.3191489361702142E-2</v>
      </c>
    </row>
    <row r="62" spans="1:21" x14ac:dyDescent="0.25">
      <c r="A62" s="12" t="s">
        <v>68</v>
      </c>
      <c r="B62" s="13">
        <v>8</v>
      </c>
      <c r="C62" s="14">
        <v>2</v>
      </c>
      <c r="D62" s="14">
        <v>1</v>
      </c>
      <c r="E62" s="14"/>
      <c r="F62" s="15"/>
      <c r="G62" s="15">
        <v>83</v>
      </c>
      <c r="H62" s="15"/>
      <c r="I62" s="15"/>
      <c r="J62" s="15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7"/>
    </row>
    <row r="63" spans="1:21" x14ac:dyDescent="0.25">
      <c r="A63" s="18" t="s">
        <v>27</v>
      </c>
      <c r="B63" s="19">
        <v>7.95</v>
      </c>
      <c r="C63" s="20">
        <v>7.24</v>
      </c>
      <c r="D63" s="20">
        <v>0</v>
      </c>
      <c r="E63" s="20">
        <v>2.83</v>
      </c>
      <c r="F63" s="21">
        <f>100-B63-C63-D63-E63-G63</f>
        <v>2.1800000000000068</v>
      </c>
      <c r="G63" s="21">
        <v>79.8</v>
      </c>
      <c r="H63" s="21">
        <v>61</v>
      </c>
      <c r="I63" s="21">
        <v>121</v>
      </c>
      <c r="J63" s="21">
        <v>777</v>
      </c>
      <c r="K63" s="22">
        <v>0.2</v>
      </c>
      <c r="L63" s="22">
        <v>0.28000000000000003</v>
      </c>
      <c r="M63" s="22">
        <v>0.13</v>
      </c>
      <c r="N63" s="22">
        <v>0.02</v>
      </c>
      <c r="O63" s="22">
        <v>0.67</v>
      </c>
      <c r="P63" s="22">
        <v>0.23</v>
      </c>
      <c r="Q63" s="22">
        <v>50.4</v>
      </c>
      <c r="R63" s="22">
        <v>3.8</v>
      </c>
      <c r="S63" s="22">
        <v>1.8</v>
      </c>
      <c r="T63" s="22">
        <v>49.9</v>
      </c>
      <c r="U63" s="23">
        <v>0.1</v>
      </c>
    </row>
    <row r="64" spans="1:21" x14ac:dyDescent="0.25">
      <c r="A64" s="24" t="s">
        <v>28</v>
      </c>
      <c r="B64" s="25">
        <f>B63/(100-G63)*100</f>
        <v>39.356435643564353</v>
      </c>
      <c r="C64" s="32">
        <f>C63/(100-G63)*100</f>
        <v>35.841584158415841</v>
      </c>
      <c r="D64" s="33">
        <f>D63/(100-G63)*100</f>
        <v>0</v>
      </c>
      <c r="E64" s="32">
        <f>E63/(100-G63)*100</f>
        <v>14.009900990099009</v>
      </c>
      <c r="F64" s="32">
        <f>(F63/(100-G63))*100</f>
        <v>10.792079207920825</v>
      </c>
      <c r="G64" s="39"/>
      <c r="H64" s="39"/>
      <c r="I64" s="40"/>
      <c r="J64" s="39"/>
      <c r="K64" s="33">
        <f>(K63/(100-G63))*100</f>
        <v>0.99009900990098998</v>
      </c>
      <c r="L64" s="33">
        <f>(L63/(100-G63))*100</f>
        <v>1.3861386138613863</v>
      </c>
      <c r="M64" s="33">
        <f>(M63/(100-G63))*100</f>
        <v>0.64356435643564358</v>
      </c>
      <c r="N64" s="33">
        <f>(N63/(100-G63))*100</f>
        <v>9.9009900990098987E-2</v>
      </c>
      <c r="O64" s="33">
        <f>(O63/(100-G63))*100</f>
        <v>3.3168316831683162</v>
      </c>
      <c r="P64" s="32">
        <f>(P63/(100-G63))*100</f>
        <v>1.1386138613861385</v>
      </c>
      <c r="Q64" s="33">
        <f>(Q63/(100-G63))*100</f>
        <v>249.50495049504946</v>
      </c>
      <c r="R64" s="33">
        <f>(R63/(100-G63))*100</f>
        <v>18.811881188118811</v>
      </c>
      <c r="S64" s="33">
        <f>(S63/(100-G63))*100</f>
        <v>8.9108910891089099</v>
      </c>
      <c r="T64" s="33">
        <f>(T63/(100-G63))*100</f>
        <v>247.029702970297</v>
      </c>
      <c r="U64" s="37">
        <f>(U63/(100-G63))*100</f>
        <v>0.49504950495049499</v>
      </c>
    </row>
    <row r="65" spans="1:21" x14ac:dyDescent="0.25">
      <c r="A65" s="12" t="s">
        <v>69</v>
      </c>
      <c r="B65" s="13">
        <v>8</v>
      </c>
      <c r="C65" s="14">
        <v>2</v>
      </c>
      <c r="D65" s="14">
        <v>1</v>
      </c>
      <c r="E65" s="14"/>
      <c r="F65" s="15"/>
      <c r="G65" s="15">
        <v>83</v>
      </c>
      <c r="H65" s="15"/>
      <c r="I65" s="15"/>
      <c r="J65" s="15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7"/>
    </row>
    <row r="66" spans="1:21" x14ac:dyDescent="0.25">
      <c r="A66" s="18" t="s">
        <v>27</v>
      </c>
      <c r="B66" s="19">
        <v>9.0399999999999991</v>
      </c>
      <c r="C66" s="20">
        <v>5.46</v>
      </c>
      <c r="D66" s="20">
        <v>0</v>
      </c>
      <c r="E66" s="20">
        <v>5.03</v>
      </c>
      <c r="F66" s="21">
        <f>100-B66-C66-D66-E66-G66</f>
        <v>2.7700000000000102</v>
      </c>
      <c r="G66" s="21">
        <v>77.7</v>
      </c>
      <c r="H66" s="21">
        <v>80</v>
      </c>
      <c r="I66" s="21">
        <v>156</v>
      </c>
      <c r="J66" s="21">
        <v>1002</v>
      </c>
      <c r="K66" s="22">
        <v>0.09</v>
      </c>
      <c r="L66" s="22">
        <v>0.59</v>
      </c>
      <c r="M66" s="22">
        <v>0.09</v>
      </c>
      <c r="N66" s="22">
        <v>0.03</v>
      </c>
      <c r="O66" s="22">
        <v>1.1399999999999999</v>
      </c>
      <c r="P66" s="22">
        <v>0.17</v>
      </c>
      <c r="Q66" s="22">
        <v>49.9</v>
      </c>
      <c r="R66" s="22">
        <v>5.8</v>
      </c>
      <c r="S66" s="22">
        <v>2</v>
      </c>
      <c r="T66" s="22">
        <v>63.9</v>
      </c>
      <c r="U66" s="23">
        <v>0.05</v>
      </c>
    </row>
    <row r="67" spans="1:21" x14ac:dyDescent="0.25">
      <c r="A67" s="24" t="s">
        <v>28</v>
      </c>
      <c r="B67" s="28">
        <f>B66/(100-G66)*100</f>
        <v>40.538116591928251</v>
      </c>
      <c r="C67" s="30">
        <f>C66/(100-G66)*100</f>
        <v>24.48430493273543</v>
      </c>
      <c r="D67" s="31">
        <f>D66/(100-G66)*100</f>
        <v>0</v>
      </c>
      <c r="E67" s="30">
        <f>E66/(100-G66)*100</f>
        <v>22.556053811659197</v>
      </c>
      <c r="F67" s="30">
        <f>(F66/(100-G66))*100</f>
        <v>12.421524663677177</v>
      </c>
      <c r="G67" s="34"/>
      <c r="H67" s="34"/>
      <c r="I67" s="35"/>
      <c r="J67" s="34"/>
      <c r="K67" s="31">
        <f>(K66/(100-G66))*100</f>
        <v>0.40358744394618834</v>
      </c>
      <c r="L67" s="31">
        <f>(L66/(100-G66))*100</f>
        <v>2.6457399103139014</v>
      </c>
      <c r="M67" s="31">
        <f>(M66/(100-G66))*100</f>
        <v>0.40358744394618834</v>
      </c>
      <c r="N67" s="31">
        <f>(N66/(100-G66))*100</f>
        <v>0.13452914798206278</v>
      </c>
      <c r="O67" s="31">
        <f>(O66/(100-G66))*100</f>
        <v>5.1121076233183853</v>
      </c>
      <c r="P67" s="30">
        <f>(P66/(100-G66))*100</f>
        <v>0.76233183856502262</v>
      </c>
      <c r="Q67" s="31">
        <f>(Q66/(100-G66))*100</f>
        <v>223.76681614349775</v>
      </c>
      <c r="R67" s="31">
        <f>(R66/(100-G66))*100</f>
        <v>26.008968609865473</v>
      </c>
      <c r="S67" s="31">
        <f>(S66/(100-G66))*100</f>
        <v>8.968609865470853</v>
      </c>
      <c r="T67" s="31">
        <f>(T66/(100-G66))*100</f>
        <v>286.54708520179378</v>
      </c>
      <c r="U67" s="36">
        <f>(U66/(100-G66))*100</f>
        <v>0.22421524663677134</v>
      </c>
    </row>
    <row r="70" spans="1:21" ht="23.25" x14ac:dyDescent="0.35">
      <c r="A70" s="85" t="s">
        <v>70</v>
      </c>
      <c r="B70" s="86"/>
      <c r="C70" s="86"/>
      <c r="D70" s="86"/>
      <c r="E70" s="86"/>
      <c r="F70" s="86"/>
      <c r="G70" s="86"/>
      <c r="H70" s="87"/>
      <c r="J70" s="85" t="s">
        <v>71</v>
      </c>
      <c r="K70" s="86"/>
      <c r="L70" s="86"/>
      <c r="M70" s="87"/>
      <c r="N70" s="38"/>
      <c r="O70" s="88" t="s">
        <v>72</v>
      </c>
      <c r="P70" s="86"/>
      <c r="Q70" s="86"/>
      <c r="R70" s="87"/>
    </row>
    <row r="71" spans="1:21" ht="31.5" x14ac:dyDescent="0.25">
      <c r="A71" s="43" t="s">
        <v>42</v>
      </c>
      <c r="B71" s="44" t="s">
        <v>43</v>
      </c>
      <c r="C71" s="44" t="s">
        <v>44</v>
      </c>
      <c r="D71" s="44" t="s">
        <v>45</v>
      </c>
      <c r="E71" s="44" t="s">
        <v>46</v>
      </c>
      <c r="F71" s="45" t="s">
        <v>47</v>
      </c>
      <c r="G71" s="44" t="s">
        <v>48</v>
      </c>
      <c r="H71" s="46" t="s">
        <v>49</v>
      </c>
      <c r="J71" s="47" t="s">
        <v>50</v>
      </c>
      <c r="K71" s="47" t="s">
        <v>51</v>
      </c>
      <c r="L71" s="47" t="s">
        <v>10</v>
      </c>
      <c r="M71" s="48" t="s">
        <v>52</v>
      </c>
      <c r="O71" s="49" t="s">
        <v>53</v>
      </c>
      <c r="P71" s="49" t="s">
        <v>55</v>
      </c>
      <c r="Q71" s="49" t="s">
        <v>56</v>
      </c>
      <c r="R71" s="49" t="s">
        <v>57</v>
      </c>
    </row>
    <row r="72" spans="1:21" x14ac:dyDescent="0.25">
      <c r="A72" s="72" t="s">
        <v>26</v>
      </c>
      <c r="B72" s="51">
        <f t="shared" ref="B72:G72" si="0">B9</f>
        <v>12.7</v>
      </c>
      <c r="C72" s="51">
        <f t="shared" si="0"/>
        <v>10.14</v>
      </c>
      <c r="D72" s="51">
        <f t="shared" si="0"/>
        <v>0</v>
      </c>
      <c r="E72" s="51">
        <f t="shared" si="0"/>
        <v>2.5499999999999998</v>
      </c>
      <c r="F72" s="51">
        <f t="shared" si="0"/>
        <v>0.34000000000000341</v>
      </c>
      <c r="G72" s="51">
        <f t="shared" si="0"/>
        <v>74.27</v>
      </c>
      <c r="H72" s="73">
        <f t="shared" ref="H72:H78" si="1">(3.5*B72)+(8.5*C72)+(3.5*F72)</f>
        <v>131.82999999999998</v>
      </c>
      <c r="J72" s="53">
        <f t="shared" ref="J72:J78" si="2">((3.5*B72)/H72)*100</f>
        <v>33.717666691951756</v>
      </c>
      <c r="K72" s="53">
        <f t="shared" ref="K72:K78" si="3">((8.5*C72)/H72)*100</f>
        <v>65.379655617082605</v>
      </c>
      <c r="L72" s="53">
        <f t="shared" ref="L72:L78" si="4">((3.5*F72)/H72)*100</f>
        <v>0.90267769096564665</v>
      </c>
      <c r="M72" s="53">
        <f t="shared" ref="M72:M78" si="5">SUM(J72:L72)</f>
        <v>100</v>
      </c>
      <c r="O72" s="55">
        <f>(P9/J9)*1000000</f>
        <v>83.905415713196035</v>
      </c>
      <c r="P72" s="55">
        <f>(L9/J9)*1000000</f>
        <v>312.7383676582761</v>
      </c>
      <c r="Q72" s="55">
        <f>(M9/J9)*1000000</f>
        <v>175.43859649122808</v>
      </c>
      <c r="R72" s="55">
        <f>(N9/J9)*1000000</f>
        <v>22.883295194508008</v>
      </c>
    </row>
    <row r="73" spans="1:21" x14ac:dyDescent="0.25">
      <c r="A73" s="72" t="s">
        <v>41</v>
      </c>
      <c r="B73" s="51">
        <f t="shared" ref="B73:G73" si="6">B12</f>
        <v>12.6</v>
      </c>
      <c r="C73" s="51">
        <f t="shared" si="6"/>
        <v>10.66</v>
      </c>
      <c r="D73" s="51">
        <f t="shared" si="6"/>
        <v>0</v>
      </c>
      <c r="E73" s="51">
        <f t="shared" si="6"/>
        <v>2.56</v>
      </c>
      <c r="F73" s="51">
        <f t="shared" si="6"/>
        <v>0.54000000000000625</v>
      </c>
      <c r="G73" s="51">
        <f t="shared" si="6"/>
        <v>73.64</v>
      </c>
      <c r="H73" s="73">
        <f t="shared" si="1"/>
        <v>136.60000000000002</v>
      </c>
      <c r="J73" s="53">
        <f t="shared" si="2"/>
        <v>32.284040995607612</v>
      </c>
      <c r="K73" s="53">
        <f t="shared" si="3"/>
        <v>66.33235724743777</v>
      </c>
      <c r="L73" s="53">
        <f t="shared" si="4"/>
        <v>1.3836017569546277</v>
      </c>
      <c r="M73" s="53">
        <f t="shared" si="5"/>
        <v>100.00000000000001</v>
      </c>
      <c r="O73" s="55">
        <f>(P12/J12)*1000000</f>
        <v>80.941869021339215</v>
      </c>
      <c r="P73" s="55">
        <f>(L12/J12)*1000000</f>
        <v>279.61736571008095</v>
      </c>
      <c r="Q73" s="55">
        <f>(M12/J12)*1000000</f>
        <v>176.60044150110375</v>
      </c>
      <c r="R73" s="55">
        <f>(N12/J12)*1000000</f>
        <v>29.433406916850625</v>
      </c>
    </row>
    <row r="74" spans="1:21" x14ac:dyDescent="0.25">
      <c r="A74" s="72" t="s">
        <v>54</v>
      </c>
      <c r="B74" s="51">
        <f t="shared" ref="B74:G74" si="7">B15</f>
        <v>10.4</v>
      </c>
      <c r="C74" s="51">
        <f t="shared" si="7"/>
        <v>11.25</v>
      </c>
      <c r="D74" s="51">
        <f t="shared" si="7"/>
        <v>0</v>
      </c>
      <c r="E74" s="51">
        <f t="shared" si="7"/>
        <v>2.72</v>
      </c>
      <c r="F74" s="51">
        <f t="shared" si="7"/>
        <v>0.5899999999999892</v>
      </c>
      <c r="G74" s="51">
        <f t="shared" si="7"/>
        <v>75.040000000000006</v>
      </c>
      <c r="H74" s="73">
        <f t="shared" si="1"/>
        <v>134.08999999999997</v>
      </c>
      <c r="J74" s="53">
        <f t="shared" si="2"/>
        <v>27.145946752181377</v>
      </c>
      <c r="K74" s="53">
        <f t="shared" si="3"/>
        <v>71.314042807069882</v>
      </c>
      <c r="L74" s="53">
        <f t="shared" si="4"/>
        <v>1.540010440748723</v>
      </c>
      <c r="M74" s="53">
        <f t="shared" si="5"/>
        <v>99.999999999999972</v>
      </c>
      <c r="O74" s="55">
        <f>(P15/J15)*1000000</f>
        <v>67.415730337078642</v>
      </c>
      <c r="P74" s="55">
        <f>(L15/J15)*1000000</f>
        <v>382.02247191011236</v>
      </c>
      <c r="Q74" s="55">
        <f>(M15/J15)*1000000</f>
        <v>172.28464419475657</v>
      </c>
      <c r="R74" s="55">
        <f>(N15/J15)*1000000</f>
        <v>22.471910112359549</v>
      </c>
    </row>
    <row r="75" spans="1:21" x14ac:dyDescent="0.25">
      <c r="A75" s="72" t="s">
        <v>58</v>
      </c>
      <c r="B75" s="51">
        <f t="shared" ref="B75:G75" si="8">B18</f>
        <v>12</v>
      </c>
      <c r="C75" s="51">
        <f t="shared" si="8"/>
        <v>9.7799999999999994</v>
      </c>
      <c r="D75" s="51">
        <f t="shared" si="8"/>
        <v>0</v>
      </c>
      <c r="E75" s="51">
        <f t="shared" si="8"/>
        <v>1.42</v>
      </c>
      <c r="F75" s="51">
        <f t="shared" si="8"/>
        <v>0.85999999999999943</v>
      </c>
      <c r="G75" s="51">
        <f t="shared" si="8"/>
        <v>75.94</v>
      </c>
      <c r="H75" s="73">
        <f t="shared" si="1"/>
        <v>128.13999999999999</v>
      </c>
      <c r="J75" s="53">
        <f t="shared" si="2"/>
        <v>32.776650538473554</v>
      </c>
      <c r="K75" s="53">
        <f t="shared" si="3"/>
        <v>64.874356172935848</v>
      </c>
      <c r="L75" s="53">
        <f t="shared" si="4"/>
        <v>2.3489932885906026</v>
      </c>
      <c r="M75" s="53">
        <f t="shared" si="5"/>
        <v>100</v>
      </c>
      <c r="O75" s="55">
        <f>(P18/J18)*1000000</f>
        <v>78.554595443833477</v>
      </c>
      <c r="P75" s="55">
        <f>(L18/J18)*1000000</f>
        <v>141.39827179890023</v>
      </c>
      <c r="Q75" s="55">
        <f>(M18/J18)*1000000</f>
        <v>235.66378633150038</v>
      </c>
      <c r="R75" s="55">
        <f>(N18/J18)*1000000</f>
        <v>15.710919088766692</v>
      </c>
    </row>
    <row r="76" spans="1:21" x14ac:dyDescent="0.25">
      <c r="A76" s="72" t="s">
        <v>59</v>
      </c>
      <c r="B76" s="51">
        <f t="shared" ref="B76:G76" si="9">B21</f>
        <v>11.23</v>
      </c>
      <c r="C76" s="51">
        <f t="shared" si="9"/>
        <v>5.4</v>
      </c>
      <c r="D76" s="51">
        <f t="shared" si="9"/>
        <v>0.2</v>
      </c>
      <c r="E76" s="51">
        <f t="shared" si="9"/>
        <v>4.04</v>
      </c>
      <c r="F76" s="51">
        <f t="shared" si="9"/>
        <v>0</v>
      </c>
      <c r="G76" s="51">
        <f t="shared" si="9"/>
        <v>79.13</v>
      </c>
      <c r="H76" s="73">
        <f t="shared" si="1"/>
        <v>85.205000000000013</v>
      </c>
      <c r="J76" s="53">
        <f t="shared" si="2"/>
        <v>46.129921952937025</v>
      </c>
      <c r="K76" s="53">
        <f t="shared" si="3"/>
        <v>53.870078047062961</v>
      </c>
      <c r="L76" s="53">
        <f t="shared" si="4"/>
        <v>0</v>
      </c>
      <c r="M76" s="53">
        <f t="shared" si="5"/>
        <v>99.999999999999986</v>
      </c>
      <c r="O76" s="55">
        <f>(P21/J21)*1000000</f>
        <v>112.99435028248588</v>
      </c>
      <c r="P76" s="55">
        <f>(L21/J21)*1000000</f>
        <v>937.85310734463269</v>
      </c>
      <c r="Q76" s="55">
        <f>(M21/J21)*1000000</f>
        <v>259.88700564971754</v>
      </c>
      <c r="R76" s="55">
        <f>(N21/J21)*1000000</f>
        <v>11.299435028248588</v>
      </c>
    </row>
    <row r="77" spans="1:21" x14ac:dyDescent="0.25">
      <c r="A77" s="72" t="s">
        <v>60</v>
      </c>
      <c r="B77" s="74">
        <f t="shared" ref="B77:G77" si="10">B24</f>
        <v>11.4</v>
      </c>
      <c r="C77" s="74">
        <f t="shared" si="10"/>
        <v>6.43</v>
      </c>
      <c r="D77" s="74">
        <f t="shared" si="10"/>
        <v>0</v>
      </c>
      <c r="E77" s="74">
        <f t="shared" si="10"/>
        <v>2.35</v>
      </c>
      <c r="F77" s="74">
        <f t="shared" si="10"/>
        <v>1.9199999999999875</v>
      </c>
      <c r="G77" s="74">
        <f t="shared" si="10"/>
        <v>77.900000000000006</v>
      </c>
      <c r="H77" s="73">
        <f t="shared" si="1"/>
        <v>101.27499999999996</v>
      </c>
      <c r="J77" s="53">
        <f t="shared" si="2"/>
        <v>39.397679585287598</v>
      </c>
      <c r="K77" s="53">
        <f t="shared" si="3"/>
        <v>53.966921747716633</v>
      </c>
      <c r="L77" s="53">
        <f t="shared" si="4"/>
        <v>6.6353986669957621</v>
      </c>
      <c r="M77" s="53">
        <f t="shared" si="5"/>
        <v>100</v>
      </c>
      <c r="O77" s="55">
        <f>(P24/J24)*1000000</f>
        <v>105.4481546572935</v>
      </c>
      <c r="P77" s="55">
        <f>(L24/J24)*1000000</f>
        <v>351.49384885764499</v>
      </c>
      <c r="Q77" s="55">
        <f>(M24/J24)*1000000</f>
        <v>228.47100175746925</v>
      </c>
      <c r="R77" s="55">
        <f>(N24/J24)*1000000</f>
        <v>35.149384885764498</v>
      </c>
    </row>
    <row r="78" spans="1:21" x14ac:dyDescent="0.25">
      <c r="A78" s="72" t="s">
        <v>61</v>
      </c>
      <c r="B78" s="74">
        <f t="shared" ref="B78:G78" si="11">B27</f>
        <v>9.4</v>
      </c>
      <c r="C78" s="74">
        <f t="shared" si="11"/>
        <v>8.64</v>
      </c>
      <c r="D78" s="74">
        <f t="shared" si="11"/>
        <v>0</v>
      </c>
      <c r="E78" s="74">
        <f t="shared" si="11"/>
        <v>1.87</v>
      </c>
      <c r="F78" s="74">
        <f t="shared" si="11"/>
        <v>0.88999999999998636</v>
      </c>
      <c r="G78" s="74">
        <f t="shared" si="11"/>
        <v>79.2</v>
      </c>
      <c r="H78" s="73">
        <f t="shared" si="1"/>
        <v>109.45499999999996</v>
      </c>
      <c r="J78" s="53">
        <f t="shared" si="2"/>
        <v>30.058014709241256</v>
      </c>
      <c r="K78" s="53">
        <f t="shared" si="3"/>
        <v>67.096066876798716</v>
      </c>
      <c r="L78" s="53">
        <f t="shared" si="4"/>
        <v>2.8459184139600322</v>
      </c>
      <c r="M78" s="53">
        <f t="shared" si="5"/>
        <v>100.00000000000001</v>
      </c>
      <c r="O78" s="55">
        <f>(P27/J27)*1000000</f>
        <v>99.464422341239484</v>
      </c>
      <c r="P78" s="55">
        <f>(L27/J27)*1000000</f>
        <v>183.62662586074981</v>
      </c>
      <c r="Q78" s="55">
        <f>(M27/J27)*1000000</f>
        <v>237.18439173680184</v>
      </c>
      <c r="R78" s="55">
        <f>(N27/J27)*1000000</f>
        <v>22.953328232593726</v>
      </c>
    </row>
    <row r="79" spans="1:21" ht="30" x14ac:dyDescent="0.25">
      <c r="A79" s="44" t="s">
        <v>73</v>
      </c>
      <c r="B79" s="44" t="s">
        <v>43</v>
      </c>
      <c r="C79" s="44" t="s">
        <v>44</v>
      </c>
      <c r="D79" s="44" t="s">
        <v>45</v>
      </c>
      <c r="E79" s="44" t="s">
        <v>46</v>
      </c>
      <c r="F79" s="44" t="s">
        <v>47</v>
      </c>
      <c r="G79" s="44" t="s">
        <v>48</v>
      </c>
      <c r="H79" s="75" t="s">
        <v>49</v>
      </c>
      <c r="J79" s="76" t="s">
        <v>50</v>
      </c>
      <c r="K79" s="77" t="s">
        <v>74</v>
      </c>
      <c r="L79" s="76" t="s">
        <v>10</v>
      </c>
      <c r="M79" s="77" t="s">
        <v>75</v>
      </c>
      <c r="O79" s="78" t="s">
        <v>53</v>
      </c>
      <c r="P79" s="78" t="s">
        <v>55</v>
      </c>
      <c r="Q79" s="78" t="s">
        <v>56</v>
      </c>
      <c r="R79" s="78" t="s">
        <v>57</v>
      </c>
    </row>
    <row r="80" spans="1:21" x14ac:dyDescent="0.25">
      <c r="A80" s="79" t="s">
        <v>62</v>
      </c>
      <c r="B80" s="51">
        <f t="shared" ref="B80:G80" si="12">B33</f>
        <v>10.4</v>
      </c>
      <c r="C80" s="51">
        <f t="shared" si="12"/>
        <v>12.3</v>
      </c>
      <c r="D80" s="51">
        <f t="shared" si="12"/>
        <v>0.25</v>
      </c>
      <c r="E80" s="51">
        <f t="shared" si="12"/>
        <v>2.9</v>
      </c>
      <c r="F80" s="51">
        <f t="shared" si="12"/>
        <v>0.55000000000000004</v>
      </c>
      <c r="G80" s="51">
        <f t="shared" si="12"/>
        <v>73.599999999999994</v>
      </c>
      <c r="H80" s="80">
        <f t="shared" ref="H80:H81" si="13">(3.5*B80)+(8.5*C80)+(3.5*F80)</f>
        <v>142.87500000000003</v>
      </c>
      <c r="J80" s="52">
        <f t="shared" ref="J80:J81" si="14">((3.5*B80)/H80)*100</f>
        <v>25.476815398075235</v>
      </c>
      <c r="K80" s="52">
        <f t="shared" ref="K80:K81" si="15">((8.5*C80)/H80)*100</f>
        <v>73.175853018372692</v>
      </c>
      <c r="L80" s="52">
        <f t="shared" ref="L80:L81" si="16">((3.5*F80)/H80)*100</f>
        <v>1.3473315835520558</v>
      </c>
      <c r="M80" s="81">
        <f t="shared" ref="M80:M81" si="17">SUM(J80:L80)</f>
        <v>99.999999999999986</v>
      </c>
      <c r="O80" s="55">
        <f>(O33/I33)*1000000</f>
        <v>97.402597402597408</v>
      </c>
      <c r="P80" s="55">
        <f>(K33/I33)*1000000</f>
        <v>389.61038961038963</v>
      </c>
      <c r="Q80" s="55">
        <f>(L33/I33)*1000000</f>
        <v>194.80519480519482</v>
      </c>
      <c r="R80" s="55">
        <f>(M33/I33)*1000000</f>
        <v>24.350649350649352</v>
      </c>
    </row>
    <row r="81" spans="1:18" x14ac:dyDescent="0.25">
      <c r="A81" s="79" t="s">
        <v>63</v>
      </c>
      <c r="B81" s="51">
        <f t="shared" ref="B81:G81" si="18">B36</f>
        <v>11.1</v>
      </c>
      <c r="C81" s="51">
        <f t="shared" si="18"/>
        <v>9.15</v>
      </c>
      <c r="D81" s="51">
        <f t="shared" si="18"/>
        <v>0</v>
      </c>
      <c r="E81" s="51">
        <f t="shared" si="18"/>
        <v>3.38</v>
      </c>
      <c r="F81" s="51">
        <f t="shared" si="18"/>
        <v>0.47</v>
      </c>
      <c r="G81" s="51">
        <f t="shared" si="18"/>
        <v>75.900000000000006</v>
      </c>
      <c r="H81" s="80">
        <f t="shared" si="13"/>
        <v>118.27</v>
      </c>
      <c r="J81" s="52">
        <f t="shared" si="14"/>
        <v>32.848566838589669</v>
      </c>
      <c r="K81" s="52">
        <f t="shared" si="15"/>
        <v>65.760547898875473</v>
      </c>
      <c r="L81" s="52">
        <f t="shared" si="16"/>
        <v>1.390885262534878</v>
      </c>
      <c r="M81" s="81">
        <f t="shared" si="17"/>
        <v>100.00000000000003</v>
      </c>
      <c r="O81" s="55">
        <f>(O36/I36)*1000000</f>
        <v>100.67114093959731</v>
      </c>
      <c r="P81" s="55">
        <f>(K36/I36)*1000000</f>
        <v>427.85234899328856</v>
      </c>
      <c r="Q81" s="55">
        <f>(L36/I36)*1000000</f>
        <v>209.73154362416108</v>
      </c>
      <c r="R81" s="55">
        <f>(M36/I36)*1000000</f>
        <v>25.167785234899327</v>
      </c>
    </row>
    <row r="82" spans="1:18" ht="30" x14ac:dyDescent="0.25">
      <c r="A82" s="82" t="s">
        <v>76</v>
      </c>
      <c r="B82" s="44" t="s">
        <v>43</v>
      </c>
      <c r="C82" s="44" t="s">
        <v>44</v>
      </c>
      <c r="D82" s="44" t="s">
        <v>45</v>
      </c>
      <c r="E82" s="44" t="s">
        <v>46</v>
      </c>
      <c r="F82" s="44" t="s">
        <v>47</v>
      </c>
      <c r="G82" s="44" t="s">
        <v>48</v>
      </c>
      <c r="H82" s="75" t="s">
        <v>49</v>
      </c>
      <c r="J82" s="76" t="s">
        <v>50</v>
      </c>
      <c r="K82" s="77" t="s">
        <v>74</v>
      </c>
      <c r="L82" s="76" t="s">
        <v>10</v>
      </c>
      <c r="M82" s="77" t="s">
        <v>75</v>
      </c>
      <c r="O82" s="78" t="s">
        <v>53</v>
      </c>
      <c r="P82" s="78" t="s">
        <v>55</v>
      </c>
      <c r="Q82" s="78" t="s">
        <v>56</v>
      </c>
      <c r="R82" s="78" t="s">
        <v>57</v>
      </c>
    </row>
    <row r="83" spans="1:18" x14ac:dyDescent="0.25">
      <c r="A83" s="83" t="s">
        <v>36</v>
      </c>
      <c r="B83" s="84">
        <f t="shared" ref="B83:G83" si="19">B42</f>
        <v>9.7799999999999994</v>
      </c>
      <c r="C83" s="84">
        <f t="shared" si="19"/>
        <v>7.28</v>
      </c>
      <c r="D83" s="84">
        <f t="shared" si="19"/>
        <v>0</v>
      </c>
      <c r="E83" s="84">
        <f t="shared" si="19"/>
        <v>2.14</v>
      </c>
      <c r="F83" s="84">
        <f t="shared" si="19"/>
        <v>1.7999999999999972</v>
      </c>
      <c r="G83" s="84">
        <f t="shared" si="19"/>
        <v>79</v>
      </c>
      <c r="H83" s="52">
        <f t="shared" ref="H83:H85" si="20">(3.5*B83)+(8.5*C83)+(3.5*F83)</f>
        <v>102.41</v>
      </c>
      <c r="J83" s="52">
        <f t="shared" ref="J83:J85" si="21">((3.5*B83)/H83)*100</f>
        <v>33.424470266575526</v>
      </c>
      <c r="K83" s="52">
        <f t="shared" ref="K83:K85" si="22">((8.5*C83)/H83)*100</f>
        <v>60.423786739576215</v>
      </c>
      <c r="L83" s="52">
        <f t="shared" ref="L83:L85" si="23">((3.5*F83)/H83)*100</f>
        <v>6.1517429938482477</v>
      </c>
      <c r="M83" s="81">
        <f t="shared" ref="M83:M85" si="24">SUM(J83:L83)</f>
        <v>99.999999999999986</v>
      </c>
      <c r="O83" s="55">
        <f>(O42/I42)*1000000</f>
        <v>266.24068157614488</v>
      </c>
      <c r="P83" s="55">
        <f>(K42/I42)*1000000</f>
        <v>308.83919062832803</v>
      </c>
      <c r="Q83" s="55">
        <f>(L42/I42)*1000000</f>
        <v>159.7444089456869</v>
      </c>
      <c r="R83" s="55">
        <f>(M42/I42)*1000000</f>
        <v>21.299254526091588</v>
      </c>
    </row>
    <row r="84" spans="1:18" x14ac:dyDescent="0.25">
      <c r="A84" s="83" t="s">
        <v>38</v>
      </c>
      <c r="B84" s="84">
        <f t="shared" ref="B84:G84" si="25">B45</f>
        <v>11.3</v>
      </c>
      <c r="C84" s="84">
        <f t="shared" si="25"/>
        <v>6.12</v>
      </c>
      <c r="D84" s="84">
        <f t="shared" si="25"/>
        <v>0.46</v>
      </c>
      <c r="E84" s="84">
        <f t="shared" si="25"/>
        <v>2.78</v>
      </c>
      <c r="F84" s="84">
        <f t="shared" si="25"/>
        <v>0.74000000000000909</v>
      </c>
      <c r="G84" s="84">
        <f t="shared" si="25"/>
        <v>78.599999999999994</v>
      </c>
      <c r="H84" s="52">
        <f t="shared" si="20"/>
        <v>94.160000000000039</v>
      </c>
      <c r="J84" s="52">
        <f t="shared" si="21"/>
        <v>42.002973661852153</v>
      </c>
      <c r="K84" s="52">
        <f t="shared" si="22"/>
        <v>55.246389124893781</v>
      </c>
      <c r="L84" s="52">
        <f t="shared" si="23"/>
        <v>2.7506372132540684</v>
      </c>
      <c r="M84" s="81">
        <f t="shared" si="24"/>
        <v>100</v>
      </c>
      <c r="O84" s="55">
        <f>(O45/I45)*1000000</f>
        <v>336.70033670033666</v>
      </c>
      <c r="P84" s="55">
        <f>(K45/I45)*1000000</f>
        <v>662.1773288439955</v>
      </c>
      <c r="Q84" s="55">
        <f>(L45/I45)*1000000</f>
        <v>190.79685746352413</v>
      </c>
      <c r="R84" s="55">
        <f>(M45/I45)*1000000</f>
        <v>22.446689113355781</v>
      </c>
    </row>
    <row r="85" spans="1:18" x14ac:dyDescent="0.25">
      <c r="A85" s="83" t="s">
        <v>64</v>
      </c>
      <c r="B85" s="84">
        <f t="shared" ref="B85:G85" si="26">B48</f>
        <v>9.6300000000000008</v>
      </c>
      <c r="C85" s="84">
        <f t="shared" si="26"/>
        <v>7.21</v>
      </c>
      <c r="D85" s="84">
        <f t="shared" si="26"/>
        <v>0</v>
      </c>
      <c r="E85" s="84">
        <f t="shared" si="26"/>
        <v>1.91</v>
      </c>
      <c r="F85" s="84">
        <f t="shared" si="26"/>
        <v>2.3500000000000085</v>
      </c>
      <c r="G85" s="84">
        <f t="shared" si="26"/>
        <v>78.900000000000006</v>
      </c>
      <c r="H85" s="52">
        <f t="shared" si="20"/>
        <v>103.21500000000003</v>
      </c>
      <c r="J85" s="52">
        <f t="shared" si="21"/>
        <v>32.655137334689719</v>
      </c>
      <c r="K85" s="52">
        <f t="shared" si="22"/>
        <v>59.37605968124786</v>
      </c>
      <c r="L85" s="52">
        <f t="shared" si="23"/>
        <v>7.9688029840624202</v>
      </c>
      <c r="M85" s="81">
        <f t="shared" si="24"/>
        <v>100</v>
      </c>
      <c r="O85" s="55">
        <f>(O48/I48)*1000000</f>
        <v>277.77777777777777</v>
      </c>
      <c r="P85" s="55">
        <f>(K48/I48)*1000000</f>
        <v>267.09401709401715</v>
      </c>
      <c r="Q85" s="55">
        <f>(L48/I48)*1000000</f>
        <v>170.94017094017093</v>
      </c>
      <c r="R85" s="55">
        <f>(M48/I48)*1000000</f>
        <v>21.367521367521366</v>
      </c>
    </row>
    <row r="86" spans="1:18" ht="31.5" x14ac:dyDescent="0.25">
      <c r="A86" s="43" t="s">
        <v>42</v>
      </c>
      <c r="B86" s="44" t="s">
        <v>43</v>
      </c>
      <c r="C86" s="44" t="s">
        <v>44</v>
      </c>
      <c r="D86" s="44" t="s">
        <v>45</v>
      </c>
      <c r="E86" s="44" t="s">
        <v>46</v>
      </c>
      <c r="F86" s="45" t="s">
        <v>47</v>
      </c>
      <c r="G86" s="44" t="s">
        <v>48</v>
      </c>
      <c r="H86" s="46" t="s">
        <v>49</v>
      </c>
      <c r="J86" s="47" t="s">
        <v>50</v>
      </c>
      <c r="K86" s="47" t="s">
        <v>51</v>
      </c>
      <c r="L86" s="47" t="s">
        <v>10</v>
      </c>
      <c r="M86" s="48" t="s">
        <v>52</v>
      </c>
      <c r="O86" s="49" t="s">
        <v>53</v>
      </c>
      <c r="P86" s="49" t="s">
        <v>55</v>
      </c>
      <c r="Q86" s="49" t="s">
        <v>56</v>
      </c>
      <c r="R86" s="49" t="s">
        <v>57</v>
      </c>
    </row>
    <row r="87" spans="1:18" x14ac:dyDescent="0.25">
      <c r="A87" s="72" t="s">
        <v>65</v>
      </c>
      <c r="B87" s="51">
        <f t="shared" ref="B87:G87" si="27">B54</f>
        <v>10.1</v>
      </c>
      <c r="C87" s="51">
        <f t="shared" si="27"/>
        <v>7.78</v>
      </c>
      <c r="D87" s="51">
        <f t="shared" si="27"/>
        <v>0</v>
      </c>
      <c r="E87" s="51">
        <f t="shared" si="27"/>
        <v>3.41</v>
      </c>
      <c r="F87" s="51">
        <f t="shared" si="27"/>
        <v>2.9100000000000108</v>
      </c>
      <c r="G87" s="51">
        <f t="shared" si="27"/>
        <v>75.8</v>
      </c>
      <c r="H87" s="52">
        <f t="shared" ref="H87:H91" si="28">(3.5*B87)+(8.5*C87)+(3.5*F87)</f>
        <v>111.66500000000002</v>
      </c>
      <c r="J87" s="53">
        <f t="shared" ref="J87:J91" si="29">((3.5*B87)/H87)*100</f>
        <v>31.657188913267358</v>
      </c>
      <c r="K87" s="53">
        <f t="shared" ref="K87:K91" si="30">((8.5*C87)/H87)*100</f>
        <v>59.221779429543709</v>
      </c>
      <c r="L87" s="53">
        <f t="shared" ref="L87:L91" si="31">((3.5*F87)/H87)*100</f>
        <v>9.1210316571889454</v>
      </c>
      <c r="M87" s="53">
        <f t="shared" ref="M87:M91" si="32">SUM(J87:L87)</f>
        <v>100.00000000000001</v>
      </c>
      <c r="O87" s="55">
        <f>(P54/J54)*1000000</f>
        <v>229.00763358778624</v>
      </c>
      <c r="P87" s="55">
        <f>(L54/J54)*1000000</f>
        <v>448.47328244274809</v>
      </c>
      <c r="Q87" s="55">
        <f>(M54/J54)*1000000</f>
        <v>104.96183206106871</v>
      </c>
      <c r="R87" s="55">
        <f>(N54/J54)*1000000</f>
        <v>19.083969465648856</v>
      </c>
    </row>
    <row r="88" spans="1:18" x14ac:dyDescent="0.25">
      <c r="A88" s="72" t="s">
        <v>66</v>
      </c>
      <c r="B88" s="51">
        <f t="shared" ref="B88:G88" si="33">B57</f>
        <v>12.9</v>
      </c>
      <c r="C88" s="51">
        <f t="shared" si="33"/>
        <v>3.99</v>
      </c>
      <c r="D88" s="51">
        <f t="shared" si="33"/>
        <v>0</v>
      </c>
      <c r="E88" s="51">
        <f t="shared" si="33"/>
        <v>1.6</v>
      </c>
      <c r="F88" s="51">
        <f t="shared" si="33"/>
        <v>0.21000000000000796</v>
      </c>
      <c r="G88" s="51">
        <f t="shared" si="33"/>
        <v>81.3</v>
      </c>
      <c r="H88" s="52">
        <f t="shared" si="28"/>
        <v>79.800000000000026</v>
      </c>
      <c r="J88" s="53">
        <f t="shared" si="29"/>
        <v>56.578947368421026</v>
      </c>
      <c r="K88" s="53">
        <f t="shared" si="30"/>
        <v>42.499999999999986</v>
      </c>
      <c r="L88" s="53">
        <f t="shared" si="31"/>
        <v>0.92105263157898198</v>
      </c>
      <c r="M88" s="53">
        <f t="shared" si="32"/>
        <v>100</v>
      </c>
      <c r="O88" s="55">
        <f>(P57/J57)*1000000</f>
        <v>250.59665871121715</v>
      </c>
      <c r="P88" s="55">
        <f>(L57/J57)*1000000</f>
        <v>178.99761336515513</v>
      </c>
      <c r="Q88" s="55">
        <f>(M57/J57)*1000000</f>
        <v>167.06443914081146</v>
      </c>
      <c r="R88" s="55">
        <f>(N57/J57)*1000000</f>
        <v>11.933174224343675</v>
      </c>
    </row>
    <row r="89" spans="1:18" x14ac:dyDescent="0.25">
      <c r="A89" s="72" t="s">
        <v>67</v>
      </c>
      <c r="B89" s="51">
        <f t="shared" ref="B89:G89" si="34">B60</f>
        <v>9.69</v>
      </c>
      <c r="C89" s="51">
        <f t="shared" si="34"/>
        <v>4.63</v>
      </c>
      <c r="D89" s="51">
        <f t="shared" si="34"/>
        <v>0</v>
      </c>
      <c r="E89" s="51">
        <f t="shared" si="34"/>
        <v>2.65</v>
      </c>
      <c r="F89" s="51">
        <f t="shared" si="34"/>
        <v>1.8299999999999983</v>
      </c>
      <c r="G89" s="51">
        <f t="shared" si="34"/>
        <v>81.2</v>
      </c>
      <c r="H89" s="52">
        <f t="shared" si="28"/>
        <v>79.674999999999983</v>
      </c>
      <c r="J89" s="53">
        <f t="shared" si="29"/>
        <v>42.566677125823666</v>
      </c>
      <c r="K89" s="53">
        <f t="shared" si="30"/>
        <v>49.39441481016631</v>
      </c>
      <c r="L89" s="53">
        <f t="shared" si="31"/>
        <v>8.0389080640100357</v>
      </c>
      <c r="M89" s="53">
        <f t="shared" si="32"/>
        <v>100</v>
      </c>
      <c r="O89" s="55">
        <f>(P60/J60)*1000000</f>
        <v>261.95899772209566</v>
      </c>
      <c r="P89" s="55">
        <f>(L60/J60)*1000000</f>
        <v>398.63325740318908</v>
      </c>
      <c r="Q89" s="55">
        <f>(M60/J60)*1000000</f>
        <v>136.67425968109339</v>
      </c>
      <c r="R89" s="55">
        <f>(N60/J60)*1000000</f>
        <v>22.779043280182233</v>
      </c>
    </row>
    <row r="90" spans="1:18" x14ac:dyDescent="0.25">
      <c r="A90" s="72" t="s">
        <v>68</v>
      </c>
      <c r="B90" s="51">
        <f t="shared" ref="B90:G90" si="35">B63</f>
        <v>7.95</v>
      </c>
      <c r="C90" s="51">
        <f t="shared" si="35"/>
        <v>7.24</v>
      </c>
      <c r="D90" s="51">
        <f t="shared" si="35"/>
        <v>0</v>
      </c>
      <c r="E90" s="51">
        <f t="shared" si="35"/>
        <v>2.83</v>
      </c>
      <c r="F90" s="51">
        <f t="shared" si="35"/>
        <v>2.1800000000000068</v>
      </c>
      <c r="G90" s="51">
        <f t="shared" si="35"/>
        <v>79.8</v>
      </c>
      <c r="H90" s="52">
        <f t="shared" si="28"/>
        <v>96.995000000000019</v>
      </c>
      <c r="J90" s="53">
        <f t="shared" si="29"/>
        <v>28.687045724006389</v>
      </c>
      <c r="K90" s="53">
        <f t="shared" si="30"/>
        <v>63.446569410794361</v>
      </c>
      <c r="L90" s="53">
        <f t="shared" si="31"/>
        <v>7.8663848651992607</v>
      </c>
      <c r="M90" s="53">
        <f t="shared" si="32"/>
        <v>100.00000000000001</v>
      </c>
      <c r="O90" s="55">
        <f>(P63/J63)*1000000</f>
        <v>296.01029601029603</v>
      </c>
      <c r="P90" s="55">
        <f>(L63/J63)*1000000</f>
        <v>360.3603603603604</v>
      </c>
      <c r="Q90" s="55">
        <f>(M63/J63)*1000000</f>
        <v>167.31016731016732</v>
      </c>
      <c r="R90" s="55">
        <f>(N63/J63)*1000000</f>
        <v>25.74002574002574</v>
      </c>
    </row>
    <row r="91" spans="1:18" x14ac:dyDescent="0.25">
      <c r="A91" s="72" t="s">
        <v>69</v>
      </c>
      <c r="B91" s="51">
        <f t="shared" ref="B91:G91" si="36">B66</f>
        <v>9.0399999999999991</v>
      </c>
      <c r="C91" s="51">
        <f t="shared" si="36"/>
        <v>5.46</v>
      </c>
      <c r="D91" s="51">
        <f t="shared" si="36"/>
        <v>0</v>
      </c>
      <c r="E91" s="51">
        <f t="shared" si="36"/>
        <v>5.03</v>
      </c>
      <c r="F91" s="51">
        <f t="shared" si="36"/>
        <v>2.7700000000000102</v>
      </c>
      <c r="G91" s="51">
        <f t="shared" si="36"/>
        <v>77.7</v>
      </c>
      <c r="H91" s="52">
        <f t="shared" si="28"/>
        <v>87.745000000000033</v>
      </c>
      <c r="J91" s="53">
        <f t="shared" si="29"/>
        <v>36.059034702832058</v>
      </c>
      <c r="K91" s="53">
        <f t="shared" si="30"/>
        <v>52.891902672516935</v>
      </c>
      <c r="L91" s="53">
        <f t="shared" si="31"/>
        <v>11.049062624651015</v>
      </c>
      <c r="M91" s="53">
        <f t="shared" si="32"/>
        <v>100</v>
      </c>
      <c r="O91" s="55">
        <f>(P66/J66)*1000000</f>
        <v>169.6606786427146</v>
      </c>
      <c r="P91" s="55">
        <f>(L66/J66)*1000000</f>
        <v>588.82235528942113</v>
      </c>
      <c r="Q91" s="55">
        <f>(M66/J66)*1000000</f>
        <v>89.820359281437121</v>
      </c>
      <c r="R91" s="55">
        <f>(N66/J66)*1000000</f>
        <v>29.940119760479043</v>
      </c>
    </row>
  </sheetData>
  <mergeCells count="14">
    <mergeCell ref="H30:J30"/>
    <mergeCell ref="A6:D6"/>
    <mergeCell ref="A1:D1"/>
    <mergeCell ref="A2:D2"/>
    <mergeCell ref="A3:D3"/>
    <mergeCell ref="H6:J6"/>
    <mergeCell ref="A30:D30"/>
    <mergeCell ref="J70:M70"/>
    <mergeCell ref="O70:R70"/>
    <mergeCell ref="H39:J39"/>
    <mergeCell ref="A39:D39"/>
    <mergeCell ref="H51:J51"/>
    <mergeCell ref="A51:D51"/>
    <mergeCell ref="A70:H70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U38"/>
  <sheetViews>
    <sheetView workbookViewId="0">
      <selection activeCell="E24" sqref="E24"/>
    </sheetView>
  </sheetViews>
  <sheetFormatPr defaultColWidth="14.42578125" defaultRowHeight="15.75" customHeight="1" x14ac:dyDescent="0.2"/>
  <cols>
    <col min="1" max="1" width="28.140625" customWidth="1"/>
  </cols>
  <sheetData>
    <row r="1" spans="1:21" x14ac:dyDescent="0.25">
      <c r="A1" s="90"/>
      <c r="B1" s="86"/>
      <c r="C1" s="86"/>
      <c r="D1" s="87"/>
      <c r="E1" s="2"/>
      <c r="F1" s="3" t="s">
        <v>3</v>
      </c>
      <c r="G1" s="2"/>
      <c r="H1" s="89" t="s">
        <v>4</v>
      </c>
      <c r="I1" s="86"/>
      <c r="J1" s="87"/>
      <c r="K1" s="4" t="s">
        <v>5</v>
      </c>
      <c r="L1" s="5"/>
      <c r="M1" s="5"/>
      <c r="N1" s="5"/>
      <c r="O1" s="5"/>
      <c r="P1" s="5"/>
      <c r="Q1" s="2"/>
      <c r="R1" s="2"/>
      <c r="S1" s="2"/>
      <c r="T1" s="2"/>
      <c r="U1" s="2"/>
    </row>
    <row r="2" spans="1:21" x14ac:dyDescent="0.25">
      <c r="A2" s="6"/>
      <c r="B2" s="7" t="s">
        <v>6</v>
      </c>
      <c r="C2" s="7" t="s">
        <v>7</v>
      </c>
      <c r="D2" s="7" t="s">
        <v>8</v>
      </c>
      <c r="E2" s="7" t="s">
        <v>9</v>
      </c>
      <c r="F2" s="7" t="s">
        <v>10</v>
      </c>
      <c r="G2" s="7" t="s">
        <v>11</v>
      </c>
      <c r="H2" s="8" t="s">
        <v>29</v>
      </c>
      <c r="I2" s="8" t="s">
        <v>30</v>
      </c>
      <c r="J2" s="8" t="s">
        <v>14</v>
      </c>
      <c r="K2" s="9" t="s">
        <v>15</v>
      </c>
      <c r="L2" s="9" t="s">
        <v>16</v>
      </c>
      <c r="M2" s="9" t="s">
        <v>17</v>
      </c>
      <c r="N2" s="9" t="s">
        <v>18</v>
      </c>
      <c r="O2" s="9" t="s">
        <v>19</v>
      </c>
      <c r="P2" s="9" t="s">
        <v>20</v>
      </c>
      <c r="Q2" s="10" t="s">
        <v>21</v>
      </c>
      <c r="R2" s="10" t="s">
        <v>22</v>
      </c>
      <c r="S2" s="11" t="s">
        <v>23</v>
      </c>
      <c r="T2" s="10" t="s">
        <v>24</v>
      </c>
      <c r="U2" s="10" t="s">
        <v>25</v>
      </c>
    </row>
    <row r="3" spans="1:21" x14ac:dyDescent="0.25">
      <c r="A3" s="12" t="s">
        <v>31</v>
      </c>
      <c r="B3" s="13">
        <v>8</v>
      </c>
      <c r="C3" s="14">
        <v>2</v>
      </c>
      <c r="D3" s="14">
        <v>1</v>
      </c>
      <c r="E3" s="14"/>
      <c r="F3" s="15"/>
      <c r="G3" s="15">
        <v>84</v>
      </c>
      <c r="H3" s="15">
        <v>75</v>
      </c>
      <c r="I3" s="15"/>
      <c r="J3" s="15">
        <v>883</v>
      </c>
      <c r="K3" s="16"/>
      <c r="L3" s="16"/>
      <c r="M3" s="16"/>
      <c r="N3" s="16"/>
      <c r="O3" s="16"/>
      <c r="P3" s="16"/>
      <c r="Q3" s="16"/>
      <c r="R3" s="16"/>
      <c r="S3" s="16"/>
      <c r="T3" s="16"/>
      <c r="U3" s="17"/>
    </row>
    <row r="4" spans="1:21" x14ac:dyDescent="0.25">
      <c r="A4" s="18" t="s">
        <v>27</v>
      </c>
      <c r="B4" s="19">
        <v>12.3</v>
      </c>
      <c r="C4" s="20">
        <v>3.65</v>
      </c>
      <c r="D4" s="20">
        <v>0.21</v>
      </c>
      <c r="E4" s="20">
        <v>1.65</v>
      </c>
      <c r="F4" s="21">
        <f>100-B4-C4-D4-E4-G4</f>
        <v>2.1899999999999977</v>
      </c>
      <c r="G4" s="21">
        <v>80</v>
      </c>
      <c r="H4" s="21"/>
      <c r="I4" s="21"/>
      <c r="J4" s="21"/>
      <c r="K4" s="22">
        <v>0.25</v>
      </c>
      <c r="L4" s="22">
        <v>0.14000000000000001</v>
      </c>
      <c r="M4" s="22">
        <v>0.17</v>
      </c>
      <c r="N4" s="22">
        <v>0.02</v>
      </c>
      <c r="O4" s="22">
        <v>0.12</v>
      </c>
      <c r="P4" s="22">
        <v>0.42</v>
      </c>
      <c r="Q4" s="22">
        <v>70.599999999999994</v>
      </c>
      <c r="R4" s="22">
        <v>2.8</v>
      </c>
      <c r="S4" s="22">
        <v>3.6</v>
      </c>
      <c r="T4" s="22">
        <v>33</v>
      </c>
      <c r="U4" s="23">
        <v>0.05</v>
      </c>
    </row>
    <row r="5" spans="1:21" x14ac:dyDescent="0.25">
      <c r="A5" s="24" t="s">
        <v>28</v>
      </c>
      <c r="B5" s="28">
        <f>B4/(100-G4)*100</f>
        <v>61.5</v>
      </c>
      <c r="C5" s="30">
        <f>C4/(100-G4)*100</f>
        <v>18.25</v>
      </c>
      <c r="D5" s="31">
        <f>D4/(100-G4)*100</f>
        <v>1.0499999999999998</v>
      </c>
      <c r="E5" s="30">
        <f>E4/(100-G4)*100</f>
        <v>8.2499999999999982</v>
      </c>
      <c r="F5" s="30">
        <f>(F4/(100-G4))*100</f>
        <v>10.949999999999989</v>
      </c>
      <c r="G5" s="34"/>
      <c r="H5" s="34"/>
      <c r="I5" s="35"/>
      <c r="J5" s="34"/>
      <c r="K5" s="31">
        <f>(K4/(100-G4))*100</f>
        <v>1.25</v>
      </c>
      <c r="L5" s="31">
        <f>(L4/(100-G4))*100</f>
        <v>0.70000000000000007</v>
      </c>
      <c r="M5" s="31">
        <f>(M4/(100-G4))*100</f>
        <v>0.85000000000000009</v>
      </c>
      <c r="N5" s="31">
        <f>(N4/(100-G4))*100</f>
        <v>0.1</v>
      </c>
      <c r="O5" s="31">
        <f>(O4/(100-G4))*100</f>
        <v>0.6</v>
      </c>
      <c r="P5" s="30">
        <f>(P4/(100-G4))*100</f>
        <v>2.0999999999999996</v>
      </c>
      <c r="Q5" s="31">
        <f>(Q4/(100-G4))*100</f>
        <v>353</v>
      </c>
      <c r="R5" s="31">
        <f>(R4/(100-G4))*100</f>
        <v>13.999999999999998</v>
      </c>
      <c r="S5" s="31">
        <f>(S4/(100-G4))*100</f>
        <v>18</v>
      </c>
      <c r="T5" s="31">
        <f>(T4/(100-G4))*100</f>
        <v>165</v>
      </c>
      <c r="U5" s="36">
        <f>(U4/(100-G4))*100</f>
        <v>0.25</v>
      </c>
    </row>
    <row r="6" spans="1:21" x14ac:dyDescent="0.25">
      <c r="A6" s="12" t="s">
        <v>32</v>
      </c>
      <c r="B6" s="13">
        <v>8</v>
      </c>
      <c r="C6" s="14">
        <v>2</v>
      </c>
      <c r="D6" s="14">
        <v>1</v>
      </c>
      <c r="E6" s="14"/>
      <c r="F6" s="15"/>
      <c r="G6" s="15">
        <v>84</v>
      </c>
      <c r="H6" s="15">
        <v>74</v>
      </c>
      <c r="I6" s="15"/>
      <c r="J6" s="15">
        <v>872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7"/>
    </row>
    <row r="7" spans="1:21" x14ac:dyDescent="0.25">
      <c r="A7" s="18" t="s">
        <v>27</v>
      </c>
      <c r="B7" s="19">
        <v>13.4</v>
      </c>
      <c r="C7" s="20">
        <v>3.62</v>
      </c>
      <c r="D7" s="20">
        <v>0.2</v>
      </c>
      <c r="E7" s="20">
        <v>1.74</v>
      </c>
      <c r="F7" s="21">
        <f>100-B7-C7-D7-E7-G7</f>
        <v>1.4399999999999977</v>
      </c>
      <c r="G7" s="21">
        <v>79.599999999999994</v>
      </c>
      <c r="H7" s="21"/>
      <c r="I7" s="21"/>
      <c r="J7" s="21"/>
      <c r="K7" s="22">
        <v>0.27</v>
      </c>
      <c r="L7" s="22">
        <v>0.16</v>
      </c>
      <c r="M7" s="22">
        <v>0.16</v>
      </c>
      <c r="N7" s="22">
        <v>0.02</v>
      </c>
      <c r="O7" s="22">
        <v>0.16</v>
      </c>
      <c r="P7" s="22">
        <v>0.53</v>
      </c>
      <c r="Q7" s="22">
        <v>70.3</v>
      </c>
      <c r="R7" s="22">
        <v>3.2</v>
      </c>
      <c r="S7" s="22">
        <v>3.1</v>
      </c>
      <c r="T7" s="22">
        <v>38.6</v>
      </c>
      <c r="U7" s="23">
        <v>0.05</v>
      </c>
    </row>
    <row r="8" spans="1:21" x14ac:dyDescent="0.25">
      <c r="A8" s="24" t="s">
        <v>28</v>
      </c>
      <c r="B8" s="28">
        <f>B7/(100-G7)*100</f>
        <v>65.686274509803908</v>
      </c>
      <c r="C8" s="30">
        <f>C7/(100-G7)*100</f>
        <v>17.74509803921568</v>
      </c>
      <c r="D8" s="31">
        <f>D7/(100-G7)*100</f>
        <v>0.98039215686274495</v>
      </c>
      <c r="E8" s="30">
        <f>E7/(100-G7)*100</f>
        <v>8.5294117647058805</v>
      </c>
      <c r="F8" s="30">
        <f>(F7/(100-G7))*100</f>
        <v>7.0588235294117521</v>
      </c>
      <c r="G8" s="34"/>
      <c r="H8" s="34"/>
      <c r="I8" s="35"/>
      <c r="J8" s="34"/>
      <c r="K8" s="31">
        <f>(K7/(100-G7))*100</f>
        <v>1.3235294117647056</v>
      </c>
      <c r="L8" s="31">
        <f>(L7/(100-G7))*100</f>
        <v>0.78431372549019585</v>
      </c>
      <c r="M8" s="31">
        <f>(M7/(100-G7))*100</f>
        <v>0.78431372549019585</v>
      </c>
      <c r="N8" s="31">
        <f>(N7/(100-G7))*100</f>
        <v>9.8039215686274481E-2</v>
      </c>
      <c r="O8" s="31">
        <f>(O7/(100-G7))*100</f>
        <v>0.78431372549019585</v>
      </c>
      <c r="P8" s="30">
        <f>(P7/(100-G7))*100</f>
        <v>2.5980392156862742</v>
      </c>
      <c r="Q8" s="31">
        <f>(Q7/(100-G7))*100</f>
        <v>344.6078431372548</v>
      </c>
      <c r="R8" s="31">
        <f>(R7/(100-G7))*100</f>
        <v>15.686274509803919</v>
      </c>
      <c r="S8" s="31">
        <f>(S7/(100-G7))*100</f>
        <v>15.196078431372545</v>
      </c>
      <c r="T8" s="31">
        <f>(T7/(100-G7))*100</f>
        <v>189.21568627450975</v>
      </c>
      <c r="U8" s="36">
        <f>(U7/(100-G7))*100</f>
        <v>0.24509803921568624</v>
      </c>
    </row>
    <row r="9" spans="1:21" x14ac:dyDescent="0.25">
      <c r="A9" s="12" t="s">
        <v>33</v>
      </c>
      <c r="B9" s="13">
        <v>8</v>
      </c>
      <c r="C9" s="14">
        <v>2</v>
      </c>
      <c r="D9" s="14">
        <v>1</v>
      </c>
      <c r="E9" s="14"/>
      <c r="F9" s="15"/>
      <c r="G9" s="15">
        <v>84</v>
      </c>
      <c r="H9" s="15">
        <v>74</v>
      </c>
      <c r="I9" s="15"/>
      <c r="J9" s="15">
        <v>873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7"/>
    </row>
    <row r="10" spans="1:21" x14ac:dyDescent="0.25">
      <c r="A10" s="18" t="s">
        <v>27</v>
      </c>
      <c r="B10" s="19">
        <v>11.8</v>
      </c>
      <c r="C10" s="20">
        <v>3.3</v>
      </c>
      <c r="D10" s="20">
        <v>0.2</v>
      </c>
      <c r="E10" s="20">
        <v>1.99</v>
      </c>
      <c r="F10" s="21">
        <f>100-B10-C10-D10-E10-G10</f>
        <v>3.710000000000008</v>
      </c>
      <c r="G10" s="21">
        <v>79</v>
      </c>
      <c r="H10" s="21"/>
      <c r="I10" s="21"/>
      <c r="J10" s="21"/>
      <c r="K10" s="22">
        <v>0.3</v>
      </c>
      <c r="L10" s="22">
        <v>0.13</v>
      </c>
      <c r="M10" s="22">
        <v>0.16</v>
      </c>
      <c r="N10" s="22">
        <v>0.02</v>
      </c>
      <c r="O10" s="22">
        <v>0.15</v>
      </c>
      <c r="P10" s="22">
        <v>0.4</v>
      </c>
      <c r="Q10" s="22">
        <v>70.099999999999994</v>
      </c>
      <c r="R10" s="22">
        <v>2.4</v>
      </c>
      <c r="S10" s="22">
        <v>3.3</v>
      </c>
      <c r="T10" s="22">
        <v>29.7</v>
      </c>
      <c r="U10" s="23">
        <v>0.05</v>
      </c>
    </row>
    <row r="11" spans="1:21" x14ac:dyDescent="0.25">
      <c r="A11" s="24" t="s">
        <v>28</v>
      </c>
      <c r="B11" s="25">
        <f>B10/(100-G10)*100</f>
        <v>56.19047619047619</v>
      </c>
      <c r="C11" s="32">
        <f>C10/(100-G10)*100</f>
        <v>15.714285714285714</v>
      </c>
      <c r="D11" s="33">
        <f>D10/(100-G10)*100</f>
        <v>0.95238095238095244</v>
      </c>
      <c r="E11" s="32">
        <f>E10/(100-G10)*100</f>
        <v>9.4761904761904763</v>
      </c>
      <c r="F11" s="32">
        <f>(F10/(100-G10))*100</f>
        <v>17.666666666666707</v>
      </c>
      <c r="G11" s="39"/>
      <c r="H11" s="39"/>
      <c r="I11" s="40"/>
      <c r="J11" s="39"/>
      <c r="K11" s="33">
        <f>(K10/(100-G10))*100</f>
        <v>1.4285714285714286</v>
      </c>
      <c r="L11" s="33">
        <f>(L10/(100-G10))*100</f>
        <v>0.61904761904761907</v>
      </c>
      <c r="M11" s="33">
        <f>(M10/(100-G10))*100</f>
        <v>0.76190476190476186</v>
      </c>
      <c r="N11" s="33">
        <f>(N10/(100-G10))*100</f>
        <v>9.5238095238095233E-2</v>
      </c>
      <c r="O11" s="33">
        <f>(O10/(100-G10))*100</f>
        <v>0.7142857142857143</v>
      </c>
      <c r="P11" s="32">
        <f>(P10/(100-G10))*100</f>
        <v>1.9047619047619049</v>
      </c>
      <c r="Q11" s="33">
        <f>(Q10/(100-G10))*100</f>
        <v>333.8095238095238</v>
      </c>
      <c r="R11" s="33">
        <f>(R10/(100-G10))*100</f>
        <v>11.428571428571429</v>
      </c>
      <c r="S11" s="33">
        <f>(S10/(100-G10))*100</f>
        <v>15.714285714285714</v>
      </c>
      <c r="T11" s="33">
        <f>(T10/(100-G10))*100</f>
        <v>141.42857142857142</v>
      </c>
      <c r="U11" s="37">
        <f>(U10/(100-G10))*100</f>
        <v>0.23809523809523811</v>
      </c>
    </row>
    <row r="12" spans="1:21" x14ac:dyDescent="0.25">
      <c r="A12" s="12" t="s">
        <v>34</v>
      </c>
      <c r="B12" s="13">
        <v>8</v>
      </c>
      <c r="C12" s="14">
        <v>2</v>
      </c>
      <c r="D12" s="14">
        <v>1</v>
      </c>
      <c r="E12" s="14"/>
      <c r="F12" s="15"/>
      <c r="G12" s="15">
        <v>84</v>
      </c>
      <c r="H12" s="15">
        <v>76</v>
      </c>
      <c r="I12" s="15"/>
      <c r="J12" s="15">
        <v>899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7"/>
    </row>
    <row r="13" spans="1:21" x14ac:dyDescent="0.25">
      <c r="A13" s="18" t="s">
        <v>27</v>
      </c>
      <c r="B13" s="19">
        <v>13.2</v>
      </c>
      <c r="C13" s="20">
        <v>3.16</v>
      </c>
      <c r="D13" s="20">
        <v>0.2</v>
      </c>
      <c r="E13" s="20">
        <v>2.29</v>
      </c>
      <c r="F13" s="21">
        <f>100-B13-C13-D13-E13-G13</f>
        <v>2.6499999999999915</v>
      </c>
      <c r="G13" s="21">
        <v>78.5</v>
      </c>
      <c r="H13" s="21"/>
      <c r="I13" s="21"/>
      <c r="J13" s="21"/>
      <c r="K13" s="22">
        <v>0.3</v>
      </c>
      <c r="L13" s="22">
        <v>0.17</v>
      </c>
      <c r="M13" s="22">
        <v>0.15</v>
      </c>
      <c r="N13" s="22">
        <v>0.02</v>
      </c>
      <c r="O13" s="22">
        <v>0.2</v>
      </c>
      <c r="P13" s="22">
        <v>0.56000000000000005</v>
      </c>
      <c r="Q13" s="22">
        <v>74.2</v>
      </c>
      <c r="R13" s="22">
        <v>2.9</v>
      </c>
      <c r="S13" s="22">
        <v>3.3</v>
      </c>
      <c r="T13" s="22">
        <v>41.1</v>
      </c>
      <c r="U13" s="23">
        <v>0.05</v>
      </c>
    </row>
    <row r="14" spans="1:21" x14ac:dyDescent="0.25">
      <c r="A14" s="24" t="s">
        <v>28</v>
      </c>
      <c r="B14" s="25">
        <f>B13/(100-G13)*100</f>
        <v>61.395348837209298</v>
      </c>
      <c r="C14" s="32">
        <f>C13/(100-G13)*100</f>
        <v>14.697674418604652</v>
      </c>
      <c r="D14" s="33">
        <f>D13/(100-G13)*100</f>
        <v>0.93023255813953487</v>
      </c>
      <c r="E14" s="32">
        <f>E13/(100-G13)*100</f>
        <v>10.651162790697674</v>
      </c>
      <c r="F14" s="32">
        <f>(F13/(100-G13))*100</f>
        <v>12.325581395348797</v>
      </c>
      <c r="G14" s="39"/>
      <c r="H14" s="39"/>
      <c r="I14" s="40"/>
      <c r="J14" s="39"/>
      <c r="K14" s="33">
        <f>(K13/(100-G13))*100</f>
        <v>1.3953488372093024</v>
      </c>
      <c r="L14" s="33">
        <f>(L13/(100-G13))*100</f>
        <v>0.79069767441860472</v>
      </c>
      <c r="M14" s="33">
        <f>(M13/(100-G13))*100</f>
        <v>0.69767441860465118</v>
      </c>
      <c r="N14" s="33">
        <f>(N13/(100-G13))*100</f>
        <v>9.3023255813953487E-2</v>
      </c>
      <c r="O14" s="33">
        <f>(O13/(100-G13))*100</f>
        <v>0.93023255813953487</v>
      </c>
      <c r="P14" s="32">
        <f>(P13/(100-G13))*100</f>
        <v>2.6046511627906979</v>
      </c>
      <c r="Q14" s="33">
        <f>(Q13/(100-G13))*100</f>
        <v>345.11627906976747</v>
      </c>
      <c r="R14" s="33">
        <f>(R13/(100-G13))*100</f>
        <v>13.488372093023255</v>
      </c>
      <c r="S14" s="33">
        <f>(S13/(100-G13))*100</f>
        <v>15.348837209302324</v>
      </c>
      <c r="T14" s="33">
        <f>(T13/(100-G13))*100</f>
        <v>191.16279069767444</v>
      </c>
      <c r="U14" s="37">
        <f>(U13/(100-G13))*100</f>
        <v>0.23255813953488372</v>
      </c>
    </row>
    <row r="15" spans="1:21" x14ac:dyDescent="0.25">
      <c r="A15" s="12" t="s">
        <v>35</v>
      </c>
      <c r="B15" s="13">
        <v>8</v>
      </c>
      <c r="C15" s="14">
        <v>2</v>
      </c>
      <c r="D15" s="14">
        <v>1</v>
      </c>
      <c r="E15" s="14"/>
      <c r="F15" s="15"/>
      <c r="G15" s="15">
        <v>84</v>
      </c>
      <c r="H15" s="15">
        <v>72</v>
      </c>
      <c r="I15" s="15"/>
      <c r="J15" s="15">
        <v>850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7"/>
    </row>
    <row r="16" spans="1:21" x14ac:dyDescent="0.25">
      <c r="A16" s="18" t="s">
        <v>27</v>
      </c>
      <c r="B16" s="19">
        <v>11.4</v>
      </c>
      <c r="C16" s="20">
        <v>2.97</v>
      </c>
      <c r="D16" s="20">
        <v>0.2</v>
      </c>
      <c r="E16" s="20">
        <v>1.83</v>
      </c>
      <c r="F16" s="21">
        <f>100-B16-C16-D16-E16-G16</f>
        <v>2.5</v>
      </c>
      <c r="G16" s="21">
        <v>81.099999999999994</v>
      </c>
      <c r="H16" s="21"/>
      <c r="I16" s="21"/>
      <c r="J16" s="21"/>
      <c r="K16" s="22">
        <v>0.24</v>
      </c>
      <c r="L16" s="22">
        <v>0.14000000000000001</v>
      </c>
      <c r="M16" s="22">
        <v>0.14000000000000001</v>
      </c>
      <c r="N16" s="22">
        <v>0.02</v>
      </c>
      <c r="O16" s="22">
        <v>0.16</v>
      </c>
      <c r="P16" s="22">
        <v>0.49</v>
      </c>
      <c r="Q16" s="22">
        <v>72.8</v>
      </c>
      <c r="R16" s="22">
        <v>3.6</v>
      </c>
      <c r="S16" s="22">
        <v>3.1</v>
      </c>
      <c r="T16" s="22">
        <v>41.2</v>
      </c>
      <c r="U16" s="23">
        <v>0.05</v>
      </c>
    </row>
    <row r="17" spans="1:21" x14ac:dyDescent="0.25">
      <c r="A17" s="24" t="s">
        <v>28</v>
      </c>
      <c r="B17" s="28">
        <f>B16/(100-G16)*100</f>
        <v>60.317460317460302</v>
      </c>
      <c r="C17" s="30">
        <f>C16/(100-G16)*100</f>
        <v>15.714285714285712</v>
      </c>
      <c r="D17" s="31">
        <f>D16/(100-G16)*100</f>
        <v>1.0582010582010579</v>
      </c>
      <c r="E17" s="30">
        <f>E16/(100-G16)*100</f>
        <v>9.6825396825396801</v>
      </c>
      <c r="F17" s="30">
        <f>(F16/(100-G16))*100</f>
        <v>13.227513227513224</v>
      </c>
      <c r="G17" s="34"/>
      <c r="H17" s="34"/>
      <c r="I17" s="35"/>
      <c r="J17" s="34"/>
      <c r="K17" s="31">
        <f>(K16/(100-G16))*100</f>
        <v>1.2698412698412695</v>
      </c>
      <c r="L17" s="31">
        <f>(L16/(100-G16))*100</f>
        <v>0.74074074074074059</v>
      </c>
      <c r="M17" s="31">
        <f>(M16/(100-G16))*100</f>
        <v>0.74074074074074059</v>
      </c>
      <c r="N17" s="31">
        <f>(N16/(100-G16))*100</f>
        <v>0.10582010582010579</v>
      </c>
      <c r="O17" s="31">
        <f>(O16/(100-G16))*100</f>
        <v>0.84656084656084629</v>
      </c>
      <c r="P17" s="30">
        <f>(P16/(100-G16))*100</f>
        <v>2.5925925925925917</v>
      </c>
      <c r="Q17" s="31">
        <f>(Q16/(100-G16))*100</f>
        <v>385.18518518518505</v>
      </c>
      <c r="R17" s="31">
        <f>(R16/(100-G16))*100</f>
        <v>19.04761904761904</v>
      </c>
      <c r="S17" s="31">
        <f>(S16/(100-G16))*100</f>
        <v>16.402116402116398</v>
      </c>
      <c r="T17" s="31">
        <f>(T16/(100-G16))*100</f>
        <v>217.98941798941794</v>
      </c>
      <c r="U17" s="36">
        <f>(U16/(100-G16))*100</f>
        <v>0.26455026455026448</v>
      </c>
    </row>
    <row r="18" spans="1:21" x14ac:dyDescent="0.25">
      <c r="A18" s="12" t="s">
        <v>37</v>
      </c>
      <c r="B18" s="13">
        <v>8</v>
      </c>
      <c r="C18" s="14">
        <v>2</v>
      </c>
      <c r="D18" s="14">
        <v>1</v>
      </c>
      <c r="E18" s="14"/>
      <c r="F18" s="15"/>
      <c r="G18" s="15">
        <v>84</v>
      </c>
      <c r="H18" s="15">
        <v>73</v>
      </c>
      <c r="I18" s="15"/>
      <c r="J18" s="15">
        <v>868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7"/>
    </row>
    <row r="19" spans="1:21" x14ac:dyDescent="0.25">
      <c r="A19" s="18" t="s">
        <v>27</v>
      </c>
      <c r="B19" s="19">
        <v>12.5</v>
      </c>
      <c r="C19" s="20">
        <v>2.89</v>
      </c>
      <c r="D19" s="20">
        <v>0.2</v>
      </c>
      <c r="E19" s="20">
        <v>2.2799999999999998</v>
      </c>
      <c r="F19" s="21">
        <f>100-B19-C19-D19-E19-G19</f>
        <v>2.5300000000000011</v>
      </c>
      <c r="G19" s="21">
        <v>79.599999999999994</v>
      </c>
      <c r="H19" s="21"/>
      <c r="I19" s="21"/>
      <c r="J19" s="21"/>
      <c r="K19" s="22">
        <v>0.26</v>
      </c>
      <c r="L19" s="22">
        <v>0.15</v>
      </c>
      <c r="M19" s="22">
        <v>0.17</v>
      </c>
      <c r="N19" s="22">
        <v>0.02</v>
      </c>
      <c r="O19" s="22">
        <v>0.13</v>
      </c>
      <c r="P19" s="22">
        <v>0.48</v>
      </c>
      <c r="Q19" s="22">
        <v>68</v>
      </c>
      <c r="R19" s="22">
        <v>2.7</v>
      </c>
      <c r="S19" s="22">
        <v>3.2</v>
      </c>
      <c r="T19" s="22">
        <v>32.700000000000003</v>
      </c>
      <c r="U19" s="23">
        <v>0.05</v>
      </c>
    </row>
    <row r="20" spans="1:21" x14ac:dyDescent="0.25">
      <c r="A20" s="24" t="s">
        <v>28</v>
      </c>
      <c r="B20" s="25">
        <f>B19/(100-G19)*100</f>
        <v>61.274509803921553</v>
      </c>
      <c r="C20" s="32">
        <f>C19/(100-G19)*100</f>
        <v>14.166666666666664</v>
      </c>
      <c r="D20" s="33">
        <f>D19/(100-G19)*100</f>
        <v>0.98039215686274495</v>
      </c>
      <c r="E20" s="32">
        <f>E19/(100-G19)*100</f>
        <v>11.17647058823529</v>
      </c>
      <c r="F20" s="32">
        <f>(F19/(100-G19))*100</f>
        <v>12.401960784313728</v>
      </c>
      <c r="G20" s="39"/>
      <c r="H20" s="39"/>
      <c r="I20" s="40"/>
      <c r="J20" s="39"/>
      <c r="K20" s="33">
        <f>(K19/(100-G19))*100</f>
        <v>1.2745098039215683</v>
      </c>
      <c r="L20" s="33">
        <f>(L19/(100-G19))*100</f>
        <v>0.73529411764705854</v>
      </c>
      <c r="M20" s="33">
        <f>(M19/(100-G19))*100</f>
        <v>0.83333333333333315</v>
      </c>
      <c r="N20" s="33">
        <f>(N19/(100-G19))*100</f>
        <v>9.8039215686274481E-2</v>
      </c>
      <c r="O20" s="33">
        <f>(O19/(100-G19))*100</f>
        <v>0.63725490196078416</v>
      </c>
      <c r="P20" s="32">
        <f>(P19/(100-G19))*100</f>
        <v>2.3529411764705874</v>
      </c>
      <c r="Q20" s="33">
        <f>(Q19/(100-G19))*100</f>
        <v>333.33333333333326</v>
      </c>
      <c r="R20" s="33">
        <f>(R19/(100-G19))*100</f>
        <v>13.235294117647056</v>
      </c>
      <c r="S20" s="33">
        <f>(S19/(100-G19))*100</f>
        <v>15.686274509803919</v>
      </c>
      <c r="T20" s="33">
        <f>(T19/(100-G19))*100</f>
        <v>160.29411764705878</v>
      </c>
      <c r="U20" s="37">
        <f>(U19/(100-G19))*100</f>
        <v>0.24509803921568624</v>
      </c>
    </row>
    <row r="21" spans="1:21" x14ac:dyDescent="0.25">
      <c r="A21" s="12" t="s">
        <v>39</v>
      </c>
      <c r="B21" s="13">
        <v>8</v>
      </c>
      <c r="C21" s="14">
        <v>2</v>
      </c>
      <c r="D21" s="14">
        <v>1</v>
      </c>
      <c r="E21" s="14"/>
      <c r="F21" s="15"/>
      <c r="G21" s="15">
        <v>84</v>
      </c>
      <c r="H21" s="15">
        <v>72</v>
      </c>
      <c r="I21" s="15"/>
      <c r="J21" s="15">
        <v>857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7"/>
    </row>
    <row r="22" spans="1:21" x14ac:dyDescent="0.25">
      <c r="A22" s="18" t="s">
        <v>27</v>
      </c>
      <c r="B22" s="19">
        <v>13.1</v>
      </c>
      <c r="C22" s="20">
        <v>3.02</v>
      </c>
      <c r="D22" s="20">
        <v>0.2</v>
      </c>
      <c r="E22" s="20">
        <v>1.87</v>
      </c>
      <c r="F22" s="21">
        <f>100-B22-C22-D22-E22-G22</f>
        <v>1.710000000000008</v>
      </c>
      <c r="G22" s="21">
        <v>80.099999999999994</v>
      </c>
      <c r="H22" s="21"/>
      <c r="I22" s="21"/>
      <c r="J22" s="21"/>
      <c r="K22" s="22">
        <v>0.27</v>
      </c>
      <c r="L22" s="22">
        <v>0.16</v>
      </c>
      <c r="M22" s="22">
        <v>0.15</v>
      </c>
      <c r="N22" s="22">
        <v>0.02</v>
      </c>
      <c r="O22" s="22">
        <v>0.16</v>
      </c>
      <c r="P22" s="22">
        <v>0.49</v>
      </c>
      <c r="Q22" s="22">
        <v>76</v>
      </c>
      <c r="R22" s="22">
        <v>3.2</v>
      </c>
      <c r="S22" s="22">
        <v>3.5</v>
      </c>
      <c r="T22" s="22">
        <v>38.1</v>
      </c>
      <c r="U22" s="23">
        <v>0.05</v>
      </c>
    </row>
    <row r="23" spans="1:21" x14ac:dyDescent="0.25">
      <c r="A23" s="24" t="s">
        <v>28</v>
      </c>
      <c r="B23" s="28">
        <f>B22/(100-G22)*100</f>
        <v>65.829145728643184</v>
      </c>
      <c r="C23" s="30">
        <f>C22/(100-G22)*100</f>
        <v>15.17587939698492</v>
      </c>
      <c r="D23" s="31">
        <f>D22/(100-G22)*100</f>
        <v>1.0050251256281406</v>
      </c>
      <c r="E23" s="30">
        <f>E22/(100-G22)*100</f>
        <v>9.3969849246231139</v>
      </c>
      <c r="F23" s="30">
        <f>(F22/(100-G22))*100</f>
        <v>8.5929648241206404</v>
      </c>
      <c r="G23" s="34"/>
      <c r="H23" s="34"/>
      <c r="I23" s="35"/>
      <c r="J23" s="34"/>
      <c r="K23" s="31">
        <f>(K22/(100-G22))*100</f>
        <v>1.3567839195979898</v>
      </c>
      <c r="L23" s="31">
        <f>(L22/(100-G22))*100</f>
        <v>0.80402010050251227</v>
      </c>
      <c r="M23" s="31">
        <f>(M22/(100-G22))*100</f>
        <v>0.75376884422110535</v>
      </c>
      <c r="N23" s="31">
        <f>(N22/(100-G22))*100</f>
        <v>0.10050251256281403</v>
      </c>
      <c r="O23" s="31">
        <f>(O22/(100-G22))*100</f>
        <v>0.80402010050251227</v>
      </c>
      <c r="P23" s="30">
        <f>(P22/(100-G22))*100</f>
        <v>2.4623115577889441</v>
      </c>
      <c r="Q23" s="31">
        <f>(Q22/(100-G22))*100</f>
        <v>381.90954773869333</v>
      </c>
      <c r="R23" s="31">
        <f>(R22/(100-G22))*100</f>
        <v>16.08040201005025</v>
      </c>
      <c r="S23" s="31">
        <f>(S22/(100-G22))*100</f>
        <v>17.587939698492459</v>
      </c>
      <c r="T23" s="31">
        <f>(T22/(100-G22))*100</f>
        <v>191.45728643216074</v>
      </c>
      <c r="U23" s="36">
        <f>(U22/(100-G22))*100</f>
        <v>0.25125628140703515</v>
      </c>
    </row>
    <row r="24" spans="1:21" x14ac:dyDescent="0.25">
      <c r="A24" s="12" t="s">
        <v>40</v>
      </c>
      <c r="B24" s="13">
        <v>8</v>
      </c>
      <c r="C24" s="14">
        <v>2</v>
      </c>
      <c r="D24" s="14">
        <v>1</v>
      </c>
      <c r="E24" s="14"/>
      <c r="F24" s="15"/>
      <c r="G24" s="15">
        <v>84</v>
      </c>
      <c r="H24" s="15">
        <v>75</v>
      </c>
      <c r="I24" s="15"/>
      <c r="J24" s="15">
        <v>891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7"/>
    </row>
    <row r="25" spans="1:21" x14ac:dyDescent="0.25">
      <c r="A25" s="18" t="s">
        <v>27</v>
      </c>
      <c r="B25" s="19">
        <v>12.8</v>
      </c>
      <c r="C25" s="20">
        <v>3.84</v>
      </c>
      <c r="D25" s="20">
        <v>0.2</v>
      </c>
      <c r="E25" s="20">
        <v>2.06</v>
      </c>
      <c r="F25" s="21">
        <f>100-B25-C25-D25-E25-G25</f>
        <v>1.8999999999999915</v>
      </c>
      <c r="G25" s="21">
        <v>79.2</v>
      </c>
      <c r="H25" s="21"/>
      <c r="I25" s="21"/>
      <c r="J25" s="21"/>
      <c r="K25" s="22">
        <v>0.27</v>
      </c>
      <c r="L25" s="22">
        <v>0.19</v>
      </c>
      <c r="M25" s="22">
        <v>0.16</v>
      </c>
      <c r="N25" s="22">
        <v>0.02</v>
      </c>
      <c r="O25" s="22">
        <v>0.23</v>
      </c>
      <c r="P25" s="22">
        <v>0.44</v>
      </c>
      <c r="Q25" s="22">
        <v>66</v>
      </c>
      <c r="R25" s="22">
        <v>2.6</v>
      </c>
      <c r="S25" s="22">
        <v>3.4</v>
      </c>
      <c r="T25" s="22">
        <v>33.6</v>
      </c>
      <c r="U25" s="23">
        <v>0.05</v>
      </c>
    </row>
    <row r="26" spans="1:21" x14ac:dyDescent="0.25">
      <c r="A26" s="24" t="s">
        <v>28</v>
      </c>
      <c r="B26" s="28">
        <f>B25/(100-G25)*100</f>
        <v>61.538461538461554</v>
      </c>
      <c r="C26" s="30">
        <f>C25/(100-G25)*100</f>
        <v>18.461538461538463</v>
      </c>
      <c r="D26" s="31">
        <f>D25/(100-G25)*100</f>
        <v>0.96153846153846179</v>
      </c>
      <c r="E26" s="30">
        <f>E25/(100-G25)*100</f>
        <v>9.9038461538461569</v>
      </c>
      <c r="F26" s="30">
        <f>(F25/(100-G25))*100</f>
        <v>9.1346153846153459</v>
      </c>
      <c r="G26" s="34"/>
      <c r="H26" s="34"/>
      <c r="I26" s="35"/>
      <c r="J26" s="34"/>
      <c r="K26" s="31">
        <f>(K25/(100-G25))*100</f>
        <v>1.2980769230769234</v>
      </c>
      <c r="L26" s="31">
        <f>(L25/(100-G25))*100</f>
        <v>0.91346153846153855</v>
      </c>
      <c r="M26" s="31">
        <f>(M25/(100-G25))*100</f>
        <v>0.76923076923076938</v>
      </c>
      <c r="N26" s="31">
        <f>(N25/(100-G25))*100</f>
        <v>9.6153846153846173E-2</v>
      </c>
      <c r="O26" s="31">
        <f>(O25/(100-G25))*100</f>
        <v>1.1057692307692311</v>
      </c>
      <c r="P26" s="30">
        <f>(P25/(100-G25))*100</f>
        <v>2.1153846153846159</v>
      </c>
      <c r="Q26" s="31">
        <f>(Q25/(100-G25))*100</f>
        <v>317.30769230769232</v>
      </c>
      <c r="R26" s="31">
        <f>(R25/(100-G25))*100</f>
        <v>12.500000000000004</v>
      </c>
      <c r="S26" s="31">
        <f>(S25/(100-G25))*100</f>
        <v>16.34615384615385</v>
      </c>
      <c r="T26" s="31">
        <f>(T25/(100-G25))*100</f>
        <v>161.53846153846158</v>
      </c>
      <c r="U26" s="36">
        <f>(U25/(100-G25))*100</f>
        <v>0.24038461538461545</v>
      </c>
    </row>
    <row r="30" spans="1:21" x14ac:dyDescent="0.25">
      <c r="A30" s="43" t="s">
        <v>42</v>
      </c>
      <c r="B30" s="44" t="s">
        <v>43</v>
      </c>
      <c r="C30" s="44" t="s">
        <v>44</v>
      </c>
      <c r="D30" s="44" t="s">
        <v>45</v>
      </c>
      <c r="E30" s="44" t="s">
        <v>46</v>
      </c>
      <c r="F30" s="45" t="s">
        <v>47</v>
      </c>
      <c r="G30" s="44" t="s">
        <v>48</v>
      </c>
      <c r="H30" s="46" t="s">
        <v>49</v>
      </c>
      <c r="J30" s="47" t="s">
        <v>50</v>
      </c>
      <c r="K30" s="47" t="s">
        <v>51</v>
      </c>
      <c r="L30" s="47" t="s">
        <v>10</v>
      </c>
      <c r="M30" s="48" t="s">
        <v>52</v>
      </c>
      <c r="O30" s="49" t="s">
        <v>53</v>
      </c>
      <c r="P30" s="49" t="s">
        <v>55</v>
      </c>
      <c r="Q30" s="49" t="s">
        <v>56</v>
      </c>
      <c r="R30" s="49" t="s">
        <v>57</v>
      </c>
    </row>
    <row r="31" spans="1:21" x14ac:dyDescent="0.25">
      <c r="A31" s="50" t="s">
        <v>31</v>
      </c>
      <c r="B31" s="51">
        <f t="shared" ref="B31:G31" si="0">B4</f>
        <v>12.3</v>
      </c>
      <c r="C31" s="51">
        <f t="shared" si="0"/>
        <v>3.65</v>
      </c>
      <c r="D31" s="51">
        <f t="shared" si="0"/>
        <v>0.21</v>
      </c>
      <c r="E31" s="51">
        <f t="shared" si="0"/>
        <v>1.65</v>
      </c>
      <c r="F31" s="51">
        <f t="shared" si="0"/>
        <v>2.1899999999999977</v>
      </c>
      <c r="G31" s="51">
        <f t="shared" si="0"/>
        <v>80</v>
      </c>
      <c r="H31" s="52">
        <f t="shared" ref="H31:H38" si="1">(3.5*B31)+(8.5*C31)+(3.5*F31)</f>
        <v>81.739999999999995</v>
      </c>
      <c r="J31" s="53">
        <f t="shared" ref="J31:J38" si="2">((3.5*B31)/H31)*100</f>
        <v>52.666992904330812</v>
      </c>
      <c r="K31" s="53">
        <f t="shared" ref="K31:K38" si="3">((8.5*C31)/H31)*100</f>
        <v>37.955713237093228</v>
      </c>
      <c r="L31" s="53">
        <f t="shared" ref="L31:L38" si="4">((3.5*F31)/H31)*100</f>
        <v>9.377293858575964</v>
      </c>
      <c r="M31" s="53">
        <f t="shared" ref="M31:M38" si="5">SUM(J31:L31)</f>
        <v>100</v>
      </c>
      <c r="O31" s="55">
        <f>(P4/J3)*1000000</f>
        <v>475.65118912797277</v>
      </c>
      <c r="P31" s="55">
        <f>(L4/J3)*1000000</f>
        <v>158.55039637599094</v>
      </c>
      <c r="Q31" s="55">
        <f>(M4/J3)*1000000</f>
        <v>192.5254813137033</v>
      </c>
      <c r="R31" s="55">
        <f>(N4/J3)*1000000</f>
        <v>22.650056625141563</v>
      </c>
    </row>
    <row r="32" spans="1:21" x14ac:dyDescent="0.25">
      <c r="A32" s="50" t="s">
        <v>32</v>
      </c>
      <c r="B32" s="51">
        <f t="shared" ref="B32:G32" si="6">B7</f>
        <v>13.4</v>
      </c>
      <c r="C32" s="51">
        <f t="shared" si="6"/>
        <v>3.62</v>
      </c>
      <c r="D32" s="51">
        <f t="shared" si="6"/>
        <v>0.2</v>
      </c>
      <c r="E32" s="51">
        <f t="shared" si="6"/>
        <v>1.74</v>
      </c>
      <c r="F32" s="51">
        <f t="shared" si="6"/>
        <v>1.4399999999999977</v>
      </c>
      <c r="G32" s="51">
        <f t="shared" si="6"/>
        <v>79.599999999999994</v>
      </c>
      <c r="H32" s="52">
        <f t="shared" si="1"/>
        <v>82.71</v>
      </c>
      <c r="J32" s="53">
        <f t="shared" si="2"/>
        <v>56.70414701970742</v>
      </c>
      <c r="K32" s="53">
        <f t="shared" si="3"/>
        <v>37.202273002055378</v>
      </c>
      <c r="L32" s="53">
        <f t="shared" si="4"/>
        <v>6.0935799782372051</v>
      </c>
      <c r="M32" s="53">
        <f t="shared" si="5"/>
        <v>100</v>
      </c>
      <c r="O32" s="55">
        <f>(P7/J6)*1000000</f>
        <v>607.79816513761477</v>
      </c>
      <c r="P32" s="55">
        <f>(L7/J6)*1000000</f>
        <v>183.48623853211009</v>
      </c>
      <c r="Q32" s="55">
        <f>(M7/J6)*1000000</f>
        <v>183.48623853211009</v>
      </c>
      <c r="R32" s="55">
        <f>(N7/J6)*1000000</f>
        <v>22.935779816513762</v>
      </c>
    </row>
    <row r="33" spans="1:18" x14ac:dyDescent="0.25">
      <c r="A33" s="50" t="s">
        <v>33</v>
      </c>
      <c r="B33" s="51">
        <f t="shared" ref="B33:G33" si="7">B10</f>
        <v>11.8</v>
      </c>
      <c r="C33" s="51">
        <f t="shared" si="7"/>
        <v>3.3</v>
      </c>
      <c r="D33" s="51">
        <f t="shared" si="7"/>
        <v>0.2</v>
      </c>
      <c r="E33" s="51">
        <f t="shared" si="7"/>
        <v>1.99</v>
      </c>
      <c r="F33" s="51">
        <f t="shared" si="7"/>
        <v>3.710000000000008</v>
      </c>
      <c r="G33" s="51">
        <f t="shared" si="7"/>
        <v>79</v>
      </c>
      <c r="H33" s="52">
        <f t="shared" si="1"/>
        <v>82.335000000000022</v>
      </c>
      <c r="J33" s="53">
        <f t="shared" si="2"/>
        <v>50.160927916438936</v>
      </c>
      <c r="K33" s="53">
        <f t="shared" si="3"/>
        <v>34.068136272545082</v>
      </c>
      <c r="L33" s="53">
        <f t="shared" si="4"/>
        <v>15.770935811016001</v>
      </c>
      <c r="M33" s="53">
        <f t="shared" si="5"/>
        <v>100.00000000000001</v>
      </c>
      <c r="O33" s="55">
        <f>(P10/J9)*1000000</f>
        <v>458.19014891179842</v>
      </c>
      <c r="P33" s="55">
        <f>(L10/J9)*1000000</f>
        <v>148.91179839633449</v>
      </c>
      <c r="Q33" s="55">
        <f>(M10/J9)*1000000</f>
        <v>183.27605956471936</v>
      </c>
      <c r="R33" s="55">
        <f>(N10/J9)*1000000</f>
        <v>22.90950744558992</v>
      </c>
    </row>
    <row r="34" spans="1:18" x14ac:dyDescent="0.25">
      <c r="A34" s="50" t="s">
        <v>34</v>
      </c>
      <c r="B34" s="51">
        <f t="shared" ref="B34:G34" si="8">B13</f>
        <v>13.2</v>
      </c>
      <c r="C34" s="51">
        <f t="shared" si="8"/>
        <v>3.16</v>
      </c>
      <c r="D34" s="51">
        <f t="shared" si="8"/>
        <v>0.2</v>
      </c>
      <c r="E34" s="51">
        <f t="shared" si="8"/>
        <v>2.29</v>
      </c>
      <c r="F34" s="51">
        <f t="shared" si="8"/>
        <v>2.6499999999999915</v>
      </c>
      <c r="G34" s="51">
        <f t="shared" si="8"/>
        <v>78.5</v>
      </c>
      <c r="H34" s="52">
        <f t="shared" si="1"/>
        <v>82.33499999999998</v>
      </c>
      <c r="J34" s="53">
        <f t="shared" si="2"/>
        <v>56.112224448897805</v>
      </c>
      <c r="K34" s="53">
        <f t="shared" si="3"/>
        <v>32.622821400376516</v>
      </c>
      <c r="L34" s="53">
        <f t="shared" si="4"/>
        <v>11.264954150725661</v>
      </c>
      <c r="M34" s="53">
        <f t="shared" si="5"/>
        <v>99.999999999999972</v>
      </c>
      <c r="O34" s="55">
        <f>(P13/J12)*1000000</f>
        <v>622.91434927697446</v>
      </c>
      <c r="P34" s="55">
        <f>(L13/J12)*1000000</f>
        <v>189.09899888765298</v>
      </c>
      <c r="Q34" s="55">
        <f>(M13/J12)*1000000</f>
        <v>166.85205784204672</v>
      </c>
      <c r="R34" s="55">
        <f>(N13/J12)*1000000</f>
        <v>22.246941045606231</v>
      </c>
    </row>
    <row r="35" spans="1:18" x14ac:dyDescent="0.25">
      <c r="A35" s="50" t="s">
        <v>35</v>
      </c>
      <c r="B35" s="51">
        <f t="shared" ref="B35:G35" si="9">B16</f>
        <v>11.4</v>
      </c>
      <c r="C35" s="51">
        <f t="shared" si="9"/>
        <v>2.97</v>
      </c>
      <c r="D35" s="51">
        <f t="shared" si="9"/>
        <v>0.2</v>
      </c>
      <c r="E35" s="51">
        <f t="shared" si="9"/>
        <v>1.83</v>
      </c>
      <c r="F35" s="51">
        <f t="shared" si="9"/>
        <v>2.5</v>
      </c>
      <c r="G35" s="51">
        <f t="shared" si="9"/>
        <v>81.099999999999994</v>
      </c>
      <c r="H35" s="52">
        <f t="shared" si="1"/>
        <v>73.894999999999996</v>
      </c>
      <c r="J35" s="53">
        <f t="shared" si="2"/>
        <v>53.995534203938021</v>
      </c>
      <c r="K35" s="53">
        <f t="shared" si="3"/>
        <v>34.163339874145748</v>
      </c>
      <c r="L35" s="53">
        <f t="shared" si="4"/>
        <v>11.841125921916234</v>
      </c>
      <c r="M35" s="53">
        <f t="shared" si="5"/>
        <v>100</v>
      </c>
      <c r="O35" s="55">
        <f>(P16/J15)*1000000</f>
        <v>576.47058823529403</v>
      </c>
      <c r="P35" s="55">
        <f>(L16/J15)*1000000</f>
        <v>164.70588235294119</v>
      </c>
      <c r="Q35" s="55">
        <f>(M16/J15)*1000000</f>
        <v>164.70588235294119</v>
      </c>
      <c r="R35" s="55">
        <f>(N16/J15)*1000000</f>
        <v>23.529411764705884</v>
      </c>
    </row>
    <row r="36" spans="1:18" x14ac:dyDescent="0.25">
      <c r="A36" s="60" t="s">
        <v>37</v>
      </c>
      <c r="B36" s="61">
        <f t="shared" ref="B36:G36" si="10">B19</f>
        <v>12.5</v>
      </c>
      <c r="C36" s="61">
        <f t="shared" si="10"/>
        <v>2.89</v>
      </c>
      <c r="D36" s="61">
        <f t="shared" si="10"/>
        <v>0.2</v>
      </c>
      <c r="E36" s="61">
        <f t="shared" si="10"/>
        <v>2.2799999999999998</v>
      </c>
      <c r="F36" s="61">
        <f t="shared" si="10"/>
        <v>2.5300000000000011</v>
      </c>
      <c r="G36" s="61">
        <f t="shared" si="10"/>
        <v>79.599999999999994</v>
      </c>
      <c r="H36" s="52">
        <f t="shared" si="1"/>
        <v>77.17</v>
      </c>
      <c r="J36" s="53">
        <f t="shared" si="2"/>
        <v>56.693015420500195</v>
      </c>
      <c r="K36" s="53">
        <f t="shared" si="3"/>
        <v>31.832318258390568</v>
      </c>
      <c r="L36" s="53">
        <f t="shared" si="4"/>
        <v>11.474666321109245</v>
      </c>
      <c r="M36" s="53">
        <f t="shared" si="5"/>
        <v>100</v>
      </c>
      <c r="O36" s="55">
        <f>(P19/J18)*1000000</f>
        <v>552.9953917050691</v>
      </c>
      <c r="P36" s="55">
        <f>(L19/J18)*1000000</f>
        <v>172.81105990783411</v>
      </c>
      <c r="Q36" s="55">
        <f>(M19/J18)*1000000</f>
        <v>195.85253456221201</v>
      </c>
      <c r="R36" s="55">
        <f>(N19/J18)*1000000</f>
        <v>23.041474654377879</v>
      </c>
    </row>
    <row r="37" spans="1:18" x14ac:dyDescent="0.25">
      <c r="A37" s="60" t="s">
        <v>39</v>
      </c>
      <c r="B37" s="61">
        <f t="shared" ref="B37:G37" si="11">B22</f>
        <v>13.1</v>
      </c>
      <c r="C37" s="61">
        <f t="shared" si="11"/>
        <v>3.02</v>
      </c>
      <c r="D37" s="61">
        <f t="shared" si="11"/>
        <v>0.2</v>
      </c>
      <c r="E37" s="61">
        <f t="shared" si="11"/>
        <v>1.87</v>
      </c>
      <c r="F37" s="61">
        <f t="shared" si="11"/>
        <v>1.710000000000008</v>
      </c>
      <c r="G37" s="61">
        <f t="shared" si="11"/>
        <v>80.099999999999994</v>
      </c>
      <c r="H37" s="52">
        <f t="shared" si="1"/>
        <v>77.505000000000038</v>
      </c>
      <c r="J37" s="53">
        <f t="shared" si="2"/>
        <v>59.157473711373434</v>
      </c>
      <c r="K37" s="53">
        <f t="shared" si="3"/>
        <v>33.120443842332733</v>
      </c>
      <c r="L37" s="53">
        <f t="shared" si="4"/>
        <v>7.7220824462938191</v>
      </c>
      <c r="M37" s="53">
        <f t="shared" si="5"/>
        <v>100</v>
      </c>
      <c r="O37" s="55">
        <f>(P22/J21)*1000000</f>
        <v>571.76196032672112</v>
      </c>
      <c r="P37" s="55">
        <f>(L22/J21)*1000000</f>
        <v>186.69778296382731</v>
      </c>
      <c r="Q37" s="55">
        <f>(M22/J21)*1000000</f>
        <v>175.02917152858808</v>
      </c>
      <c r="R37" s="55">
        <f>(N22/J21)*1000000</f>
        <v>23.337222870478413</v>
      </c>
    </row>
    <row r="38" spans="1:18" x14ac:dyDescent="0.25">
      <c r="A38" s="60" t="s">
        <v>40</v>
      </c>
      <c r="B38" s="61">
        <f t="shared" ref="B38:G38" si="12">B25</f>
        <v>12.8</v>
      </c>
      <c r="C38" s="61">
        <f t="shared" si="12"/>
        <v>3.84</v>
      </c>
      <c r="D38" s="61">
        <f t="shared" si="12"/>
        <v>0.2</v>
      </c>
      <c r="E38" s="61">
        <f t="shared" si="12"/>
        <v>2.06</v>
      </c>
      <c r="F38" s="61">
        <f t="shared" si="12"/>
        <v>1.8999999999999915</v>
      </c>
      <c r="G38" s="61">
        <f t="shared" si="12"/>
        <v>79.2</v>
      </c>
      <c r="H38" s="52">
        <f t="shared" si="1"/>
        <v>84.089999999999975</v>
      </c>
      <c r="J38" s="53">
        <f t="shared" si="2"/>
        <v>53.276251635152839</v>
      </c>
      <c r="K38" s="53">
        <f t="shared" si="3"/>
        <v>38.815554762754203</v>
      </c>
      <c r="L38" s="53">
        <f t="shared" si="4"/>
        <v>7.9081936020929628</v>
      </c>
      <c r="M38" s="53">
        <f t="shared" si="5"/>
        <v>100.00000000000001</v>
      </c>
      <c r="O38" s="55">
        <f>(P25/J24)*1000000</f>
        <v>493.82716049382719</v>
      </c>
      <c r="P38" s="55">
        <f>(L25/J24)*1000000</f>
        <v>213.24354657687994</v>
      </c>
      <c r="Q38" s="55">
        <f>(M25/J24)*1000000</f>
        <v>179.57351290684625</v>
      </c>
      <c r="R38" s="55">
        <f>(N25/J24)*1000000</f>
        <v>22.446689113355781</v>
      </c>
    </row>
  </sheetData>
  <mergeCells count="2">
    <mergeCell ref="H1:J1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CAT </vt:lpstr>
      <vt:lpstr>POKE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Sugarman</dc:creator>
  <cp:lastModifiedBy>steph</cp:lastModifiedBy>
  <dcterms:created xsi:type="dcterms:W3CDTF">2019-07-15T20:11:21Z</dcterms:created>
  <dcterms:modified xsi:type="dcterms:W3CDTF">2019-07-19T15:00:07Z</dcterms:modified>
</cp:coreProperties>
</file>